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defaultThemeVersion="124226"/>
  <xr:revisionPtr revIDLastSave="0" documentId="13_ncr:1_{10045CF0-6D71-4A09-9D3A-789417121AF7}" xr6:coauthVersionLast="47" xr6:coauthVersionMax="47" xr10:uidLastSave="{00000000-0000-0000-0000-000000000000}"/>
  <bookViews>
    <workbookView xWindow="645" yWindow="240" windowWidth="27960" windowHeight="15120" tabRatio="712" activeTab="1" xr2:uid="{00000000-000D-0000-FFFF-FFFF00000000}"/>
  </bookViews>
  <sheets>
    <sheet name="PL EN" sheetId="2" r:id="rId1"/>
    <sheet name="All Standard" sheetId="6" r:id="rId2"/>
    <sheet name="Kampanie LAST" sheetId="14" r:id="rId3"/>
    <sheet name="Perfo" sheetId="1" r:id="rId4"/>
    <sheet name="Rich Media" sheetId="13" r:id="rId5"/>
    <sheet name="Ogólne zasady DESKTOP" sheetId="9" r:id="rId6"/>
    <sheet name="Ogólne zasady MOBILE" sheetId="11" r:id="rId7"/>
    <sheet name="General DESKTOP" sheetId="10" r:id="rId8"/>
    <sheet name="General MOBILE" sheetId="12" r:id="rId9"/>
    <sheet name="Kampanie zeroemisyjne WP" sheetId="15" r:id="rId10"/>
  </sheets>
  <definedNames>
    <definedName name="_xlnm._FilterDatabase" localSheetId="1" hidden="1">'All Standard'!$C$11:$L$184</definedName>
    <definedName name="_xlnm._FilterDatabase" localSheetId="3" hidden="1">Perfo!$B$16:$B$17</definedName>
    <definedName name="_xlnm._FilterDatabase" localSheetId="4"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3" l="1"/>
  <c r="B7" i="13"/>
  <c r="B6" i="13"/>
  <c r="L174" i="6"/>
  <c r="M142" i="6" l="1"/>
  <c r="M141" i="6"/>
  <c r="M140" i="6"/>
  <c r="M139" i="6"/>
  <c r="M138" i="6"/>
  <c r="M137" i="6"/>
  <c r="M136" i="6"/>
  <c r="B1" i="2" l="1"/>
  <c r="D9" i="2"/>
  <c r="D7" i="6" l="1"/>
  <c r="D8" i="6"/>
  <c r="F10" i="13"/>
  <c r="D6" i="6"/>
  <c r="F49" i="6"/>
  <c r="B91" i="6"/>
  <c r="F50" i="6"/>
  <c r="C10" i="13"/>
  <c r="D10" i="13"/>
  <c r="E10" i="13"/>
  <c r="C10" i="6"/>
  <c r="M44" i="6"/>
  <c r="M23" i="6"/>
  <c r="C152" i="6"/>
  <c r="B164" i="6"/>
  <c r="C175" i="6"/>
  <c r="C179" i="6"/>
  <c r="M24" i="6"/>
  <c r="B175" i="6"/>
  <c r="C164" i="6"/>
  <c r="B179" i="6"/>
  <c r="B176" i="6"/>
  <c r="C163" i="6"/>
  <c r="M122" i="6"/>
  <c r="C162" i="6"/>
  <c r="M132" i="6"/>
  <c r="M26" i="6"/>
  <c r="A164" i="6"/>
  <c r="B177" i="6"/>
  <c r="B41" i="6"/>
  <c r="C176" i="6"/>
  <c r="M25" i="6"/>
  <c r="B24" i="6"/>
  <c r="B178" i="6"/>
  <c r="C161" i="6"/>
  <c r="C129" i="6"/>
  <c r="B184" i="6"/>
  <c r="C178" i="6"/>
  <c r="C160" i="6"/>
  <c r="M27" i="6"/>
  <c r="C184" i="6"/>
  <c r="C177" i="6"/>
  <c r="C91" i="6"/>
  <c r="M22" i="6"/>
  <c r="A46" i="1"/>
  <c r="F68" i="6"/>
  <c r="F66" i="6"/>
  <c r="B4" i="6"/>
  <c r="F65" i="6"/>
  <c r="F64" i="6"/>
  <c r="D1" i="14"/>
  <c r="F63" i="6"/>
  <c r="F62" i="6"/>
  <c r="F30" i="6"/>
  <c r="M21" i="6"/>
  <c r="M15" i="6"/>
  <c r="M18" i="6"/>
  <c r="C182" i="6"/>
  <c r="C180" i="6"/>
  <c r="B180" i="6"/>
  <c r="F61" i="6"/>
  <c r="F87" i="6"/>
  <c r="C90"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6" i="1"/>
  <c r="D45" i="1"/>
  <c r="B45" i="1"/>
  <c r="D35" i="1"/>
  <c r="D21" i="1"/>
  <c r="F50" i="1"/>
  <c r="F20" i="1"/>
  <c r="F18" i="1"/>
  <c r="F19" i="1"/>
  <c r="E1" i="1"/>
</calcChain>
</file>

<file path=xl/sharedStrings.xml><?xml version="1.0" encoding="utf-8"?>
<sst xmlns="http://schemas.openxmlformats.org/spreadsheetml/2006/main" count="4648" uniqueCount="2710">
  <si>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</si>
  <si>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</si>
  <si>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</si>
  <si>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</si>
  <si>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</si>
  <si>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</si>
  <si>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</si>
  <si>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</si>
  <si>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</si>
  <si>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</si>
  <si>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</si>
  <si>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</si>
  <si>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</si>
  <si>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</si>
  <si>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</si>
  <si>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</si>
  <si>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</si>
  <si>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</si>
  <si>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</si>
  <si>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</si>
  <si>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</si>
  <si>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</si>
  <si>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</si>
  <si>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</si>
  <si>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</si>
  <si>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</si>
  <si>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</si>
  <si>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</si>
  <si>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</si>
  <si>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</si>
  <si>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</si>
  <si>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</si>
  <si>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</si>
  <si>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</si>
  <si>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</si>
  <si>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</si>
  <si>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</si>
  <si>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</si>
  <si>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</si>
  <si>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</si>
  <si>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</si>
  <si>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</si>
  <si>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</si>
  <si>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</si>
  <si>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</si>
  <si>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</si>
  <si>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</si>
  <si>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</si>
  <si>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</si>
  <si>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</si>
  <si>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</si>
  <si>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</si>
  <si>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</si>
  <si>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</si>
  <si>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</si>
  <si>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</si>
  <si>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</si>
  <si>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</si>
  <si>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</si>
  <si>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</si>
  <si>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</si>
  <si>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</si>
  <si>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</si>
  <si>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</si>
  <si>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</si>
  <si>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</si>
  <si>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</si>
  <si>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</si>
  <si>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</si>
  <si>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</si>
  <si>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Serwis</t>
  </si>
  <si>
    <t>Typ tapety</t>
  </si>
  <si>
    <t>Szerokość ekranu/tapety</t>
  </si>
  <si>
    <t>Szerokość serwisu</t>
  </si>
  <si>
    <t>Serwisy Premium*</t>
  </si>
  <si>
    <t>Wąska</t>
  </si>
  <si>
    <t>1366px</t>
  </si>
  <si>
    <t>1000px</t>
  </si>
  <si>
    <t>Szeroka</t>
  </si>
  <si>
    <t>1920px</t>
  </si>
  <si>
    <t>1252px</t>
  </si>
  <si>
    <t>Pudelek, o2</t>
  </si>
  <si>
    <t>1280px</t>
  </si>
  <si>
    <t>980px</t>
  </si>
  <si>
    <t>Pogoda</t>
  </si>
  <si>
    <t>Standard</t>
  </si>
  <si>
    <t>1260px</t>
  </si>
  <si>
    <t>WP Pilot</t>
  </si>
  <si>
    <t>974px</t>
  </si>
  <si>
    <t>1210px</t>
  </si>
  <si>
    <t>WP Sportowe Fakty</t>
  </si>
  <si>
    <t>1226px</t>
  </si>
  <si>
    <t>986px</t>
  </si>
  <si>
    <t>1216px</t>
  </si>
  <si>
    <t>Pozostałe serwisy**</t>
  </si>
  <si>
    <t>984px</t>
  </si>
  <si>
    <t>WP SG</t>
  </si>
  <si>
    <t>975px</t>
  </si>
  <si>
    <t>kafeteria.pl (bez forum)</t>
  </si>
  <si>
    <t>1320px</t>
  </si>
  <si>
    <t>tv.wp.pl</t>
  </si>
  <si>
    <t>Materiały wymagane do emisji kurtyny:</t>
  </si>
  <si>
    <t>autocentrum.pl</t>
  </si>
  <si>
    <t>1200px</t>
  </si>
  <si>
    <t>970px</t>
  </si>
  <si>
    <t>1168px</t>
  </si>
  <si>
    <t>SG + SG sekcji 980px / artykuł 1222px</t>
  </si>
  <si>
    <t>Multiscreening to odmiana kreacji screeningowej składająca się z jednej kreacji billboardowej I kilku tapet.</t>
  </si>
  <si>
    <t>1180px / artykuł 1000px</t>
  </si>
  <si>
    <t>Ponadto, w kreacji musi być zdefiniowana funkcja:</t>
  </si>
  <si>
    <t>window.changeBackground = function(value) {</t>
  </si>
  <si>
    <t>**z wyjątkiem serwisu wideo.wp.pl. Aktualnie nie ma możliwości emisji screeningu na tym serwisie.</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</si>
  <si>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</si>
  <si>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</si>
  <si>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</si>
  <si>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</si>
  <si>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</si>
  <si>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</si>
  <si>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</si>
  <si>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</si>
  <si>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</si>
  <si>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</si>
  <si>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</si>
  <si>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</si>
  <si>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</si>
  <si>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</si>
  <si>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</si>
  <si>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</si>
  <si>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Format: jpg, png, gif - formaty rekomendowane; html5</t>
  </si>
  <si>
    <t>Wymagane materiały:</t>
  </si>
  <si>
    <t>Plik graficzny 1:</t>
  </si>
  <si>
    <t>• znajduje się na pierwszej warstwie</t>
  </si>
  <si>
    <t>• format pliku: *.png z przezroczystym tłem, na którym osadzone są nieruchome elementy</t>
  </si>
  <si>
    <t>Plik graficzny 2:</t>
  </si>
  <si>
    <t>• znajduje się na drugiej warstwie</t>
  </si>
  <si>
    <t>• format pliku: *.jpg</t>
  </si>
  <si>
    <t>Uwaga: Waga wszystkich elementów kreacji łącznie może wynosić maksymalnie 10 MB.</t>
  </si>
  <si>
    <t>Materiały należy dostarczyć 5 dni roboczych przed startem kampanii.</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</si>
  <si>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</si>
  <si>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</si>
  <si>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</si>
  <si>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</si>
  <si>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</si>
  <si>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</si>
  <si>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</si>
  <si>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</si>
  <si>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</si>
  <si>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</si>
  <si>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</si>
  <si>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</si>
  <si>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</si>
  <si>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</si>
  <si>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</si>
  <si>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</si>
  <si>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</si>
  <si>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</si>
  <si>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</si>
  <si>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powyżej 200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</si>
  <si>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</si>
  <si>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</si>
  <si>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</si>
  <si>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</si>
  <si>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</si>
  <si>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</si>
  <si>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</si>
  <si>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</si>
  <si>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</si>
  <si>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</si>
  <si>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</si>
  <si>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</si>
  <si>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</si>
  <si>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</si>
  <si>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</si>
  <si>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</si>
  <si>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</si>
  <si>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</si>
  <si>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</si>
  <si>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</si>
  <si>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</si>
  <si>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</si>
  <si>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</si>
  <si>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</si>
  <si>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</si>
  <si>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</si>
  <si>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</si>
  <si>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format: JPG, PNG, GIF</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</si>
  <si>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</si>
  <si>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</si>
  <si>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</si>
  <si>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</si>
  <si>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</si>
  <si>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</si>
  <si>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</si>
  <si>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</si>
  <si>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</si>
  <si>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</si>
  <si>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</si>
  <si>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</si>
  <si>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</si>
  <si>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</si>
  <si>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</si>
  <si>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</si>
  <si>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</si>
  <si>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</si>
  <si>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</si>
  <si>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</si>
  <si>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</si>
  <si>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</si>
  <si>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</si>
  <si>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</si>
  <si>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</si>
  <si>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</si>
  <si>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</si>
  <si>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</si>
  <si>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</si>
  <si>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</si>
  <si>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</si>
  <si>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</si>
  <si>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</si>
  <si>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</si>
  <si>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</si>
  <si>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</si>
  <si>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</si>
  <si>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</si>
  <si>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</si>
  <si>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</si>
  <si>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</si>
  <si>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</si>
  <si>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</si>
  <si>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</si>
  <si>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</si>
  <si>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</si>
  <si>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</si>
  <si>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</si>
  <si>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Mailing Personalizowany może zawierać w treści imię odbiorcy w dowolnej odmianie.</t>
  </si>
  <si>
    <t>#FFF779</t>
  </si>
  <si>
    <t>#D8BDFF</t>
  </si>
  <si>
    <t>#D2EC68</t>
  </si>
  <si>
    <t>#F6C2DC</t>
  </si>
  <si>
    <t>#C4CEFF</t>
  </si>
  <si>
    <t>#FFDCC9</t>
  </si>
  <si>
    <t>#BAF3CD</t>
  </si>
  <si>
    <t>Z uwagi na ograniczenia techniczne, wysyłka do obu Poczt może nastąpić wyłącznie do osób korzystających z interfejsu WWW.</t>
  </si>
  <si>
    <t>Uwaga: W przypadku chęci wykorzystania innego koloru niż ten, który jest w ofercie, należy potwierdzić to z Biurem Reklamy WPM.</t>
  </si>
  <si>
    <t>Nie stosujemy czerwonego koloru podświetlenia mailingu.</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</si>
  <si>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</si>
  <si>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</si>
  <si>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</si>
  <si>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</si>
  <si>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</si>
  <si>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</si>
  <si>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</si>
  <si>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</si>
  <si>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</si>
  <si>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</si>
  <si>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</si>
  <si>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</si>
  <si>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</si>
  <si>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</si>
  <si>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</si>
  <si>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</si>
  <si>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</si>
  <si>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</si>
  <si>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</si>
  <si>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</si>
  <si>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</si>
  <si>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</si>
  <si>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</si>
  <si>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</si>
  <si>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</si>
  <si>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</si>
  <si>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</si>
  <si>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</si>
  <si>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</si>
  <si>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</si>
  <si>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</si>
  <si>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</si>
  <si>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</si>
  <si>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</si>
  <si>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</si>
  <si>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</si>
  <si>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</si>
  <si>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</si>
  <si>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</si>
  <si>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</si>
  <si>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</si>
  <si>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</si>
  <si>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</si>
  <si>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</si>
  <si>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</si>
  <si>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</si>
  <si>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</si>
  <si>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</si>
  <si>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</si>
  <si>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</si>
  <si>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</si>
  <si>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</si>
  <si>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</si>
  <si>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</si>
  <si>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</si>
  <si>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</si>
  <si>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</si>
  <si>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</si>
  <si>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</si>
  <si>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</si>
  <si>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</si>
  <si>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</si>
  <si>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</si>
  <si>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</si>
  <si>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</si>
  <si>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</si>
  <si>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</si>
  <si>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</si>
  <si>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</si>
  <si>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</si>
  <si>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</si>
  <si>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</si>
  <si>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</si>
  <si>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</si>
  <si>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</si>
  <si>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</si>
  <si>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</si>
  <si>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</si>
  <si>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</si>
  <si>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</si>
  <si>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</si>
  <si>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</si>
  <si>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</si>
  <si>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</si>
  <si>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</si>
  <si>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</si>
  <si>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</si>
  <si>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</si>
  <si>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</si>
  <si>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</si>
  <si>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</si>
  <si>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</si>
  <si>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</si>
  <si>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</si>
  <si>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</si>
  <si>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</si>
  <si>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</si>
  <si>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</si>
  <si>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</si>
  <si>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</si>
  <si>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</si>
  <si>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</si>
  <si>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</si>
  <si>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</si>
  <si>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</si>
  <si>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</si>
  <si>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</si>
  <si>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</si>
  <si>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</si>
  <si>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</si>
  <si>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</si>
  <si>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</si>
  <si>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</si>
  <si>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</si>
  <si>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</si>
  <si>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</si>
  <si>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</si>
  <si>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</si>
  <si>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</si>
  <si>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</si>
  <si>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</si>
  <si>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</si>
  <si>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</si>
  <si>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</si>
  <si>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</si>
  <si>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</si>
  <si>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</si>
  <si>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</si>
  <si>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</si>
  <si>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</si>
  <si>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</si>
  <si>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</si>
  <si>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</si>
  <si>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</si>
  <si>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</si>
  <si>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</si>
  <si>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</si>
  <si>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</si>
  <si>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</si>
  <si>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</si>
  <si>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</si>
  <si>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</si>
  <si>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</si>
  <si>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</si>
  <si>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</si>
  <si>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</si>
  <si>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</si>
  <si>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</si>
  <si>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</si>
  <si>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</si>
  <si>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</si>
  <si>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Waga: do 150 kB</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</si>
  <si>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</si>
  <si>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</si>
  <si>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</si>
  <si>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</si>
  <si>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</si>
  <si>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</si>
  <si>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</si>
  <si>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</si>
  <si>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</si>
  <si>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</si>
  <si>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</si>
  <si>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</si>
  <si>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</si>
  <si>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</si>
  <si>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</si>
  <si>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</si>
  <si>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</si>
  <si>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</si>
  <si>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</si>
  <si>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</si>
  <si>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</si>
  <si>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</si>
  <si>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</si>
  <si>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</si>
  <si>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</si>
  <si>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</si>
  <si>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</si>
  <si>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</si>
  <si>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</si>
  <si>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</si>
  <si>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</si>
  <si>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</si>
  <si>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</si>
  <si>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</si>
  <si>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</si>
  <si>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</si>
  <si>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</si>
  <si>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</si>
  <si>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</si>
  <si>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</si>
  <si>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</si>
  <si>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</si>
  <si>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</si>
  <si>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</si>
  <si>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</si>
  <si>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</si>
  <si>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</si>
  <si>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jpeg/png/gif</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</si>
  <si>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</si>
  <si>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</si>
  <si>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</si>
  <si>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</si>
  <si>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</si>
  <si>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</si>
  <si>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</si>
  <si>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</si>
  <si>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</si>
  <si>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</si>
  <si>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</si>
  <si>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</si>
  <si>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</si>
  <si>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</si>
  <si>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</si>
  <si>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</si>
  <si>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</si>
  <si>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</si>
  <si>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</si>
  <si>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</si>
  <si>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</si>
  <si>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</si>
  <si>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</si>
  <si>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</si>
  <si>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</si>
  <si>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</si>
  <si>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</si>
  <si>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</si>
  <si>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</si>
  <si>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</si>
  <si>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</si>
  <si>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</si>
  <si>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</si>
  <si>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</si>
  <si>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</si>
  <si>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</si>
  <si>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</si>
  <si>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</si>
  <si>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</si>
  <si>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</si>
  <si>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</si>
  <si>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</si>
  <si>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</si>
  <si>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</si>
  <si>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</si>
  <si>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</si>
  <si>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</si>
  <si>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</si>
  <si>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</si>
  <si>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</si>
  <si>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</si>
  <si>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</si>
  <si>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</si>
  <si>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</si>
  <si>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</si>
  <si>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</si>
  <si>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</si>
  <si>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</si>
  <si>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</si>
  <si>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</si>
  <si>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</si>
  <si>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</si>
  <si>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</si>
  <si>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</si>
  <si>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</si>
  <si>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</si>
  <si>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</si>
  <si>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</si>
  <si>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</si>
  <si>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</si>
  <si>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</si>
  <si>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1170x300 / 1170x1080</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</si>
  <si>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</si>
  <si>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</si>
  <si>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</si>
  <si>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</si>
  <si>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</si>
  <si>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</si>
  <si>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</si>
  <si>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</si>
  <si>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</si>
  <si>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</si>
  <si>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</si>
  <si>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</si>
  <si>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</si>
  <si>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</si>
  <si>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</si>
  <si>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</si>
  <si>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</si>
  <si>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</si>
  <si>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</si>
  <si>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</si>
  <si>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</si>
  <si>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</si>
  <si>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</si>
  <si>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</si>
  <si>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</si>
  <si>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</si>
  <si>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</si>
  <si>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</si>
  <si>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</si>
  <si>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</si>
  <si>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</si>
  <si>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</si>
  <si>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</si>
  <si>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</si>
  <si>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</si>
  <si>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</si>
  <si>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</si>
  <si>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</si>
  <si>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</si>
  <si>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</si>
  <si>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</si>
  <si>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</si>
  <si>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</si>
  <si>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</si>
  <si>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</si>
  <si>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</si>
  <si>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</si>
  <si>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</si>
  <si>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</si>
  <si>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</si>
  <si>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</si>
  <si>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</si>
  <si>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</si>
  <si>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</si>
  <si>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</si>
  <si>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</si>
  <si>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</si>
  <si>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</si>
  <si>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</si>
  <si>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</si>
  <si>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</si>
  <si>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</si>
  <si>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</si>
  <si>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</si>
  <si>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</si>
  <si>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</si>
  <si>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</si>
  <si>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</si>
  <si>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</si>
  <si>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</si>
  <si>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</si>
  <si>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</si>
  <si>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</si>
  <si>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</si>
  <si>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</si>
  <si>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</si>
  <si>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</si>
  <si>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</si>
  <si>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</si>
  <si>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</si>
  <si>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</si>
  <si>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</si>
  <si>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</si>
  <si>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</si>
  <si>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</si>
  <si>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</si>
  <si>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</si>
  <si>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</si>
  <si>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</si>
  <si>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</si>
  <si>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</si>
  <si>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</si>
  <si>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</si>
  <si>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</si>
  <si>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</si>
  <si>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</si>
  <si>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</si>
  <si>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Instream Video Ad to reklama video, emitowana przed materiałem video na serwisach oraz aplikacjach Wirtualnej Polski Media.</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</si>
  <si>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</si>
  <si>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</si>
  <si>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</si>
  <si>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</si>
  <si>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</si>
  <si>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</si>
  <si>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</si>
  <si>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</si>
  <si>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</si>
  <si>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</si>
  <si>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</si>
  <si>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</si>
  <si>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</si>
  <si>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</si>
  <si>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</si>
  <si>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</si>
  <si>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</si>
  <si>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</si>
  <si>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</si>
  <si>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</si>
  <si>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</si>
  <si>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</si>
  <si>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</si>
  <si>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</si>
  <si>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</si>
  <si>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</si>
  <si>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</si>
  <si>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</si>
  <si>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</si>
  <si>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</si>
  <si>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</si>
  <si>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</si>
  <si>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</si>
  <si>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</si>
  <si>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</si>
  <si>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</si>
  <si>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</si>
  <si>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</si>
  <si>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</si>
  <si>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</si>
  <si>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</si>
  <si>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</si>
  <si>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</si>
  <si>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</si>
  <si>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</si>
  <si>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</si>
  <si>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</si>
  <si>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</si>
  <si>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</si>
  <si>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</si>
  <si>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</si>
  <si>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</si>
  <si>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</si>
  <si>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</si>
  <si>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</si>
  <si>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</si>
  <si>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</si>
  <si>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</si>
  <si>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</si>
  <si>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</si>
  <si>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</si>
  <si>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</si>
  <si>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</si>
  <si>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</si>
  <si>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</si>
  <si>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</si>
  <si>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</si>
  <si>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</si>
  <si>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</si>
  <si>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</si>
  <si>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</si>
  <si>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</si>
  <si>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</si>
  <si>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</si>
  <si>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</si>
  <si>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</si>
  <si>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</si>
  <si>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</si>
  <si>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</si>
  <si>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</si>
  <si>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</si>
  <si>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</si>
  <si>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</si>
  <si>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</si>
  <si>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Mailing zawierający podświetlenie tematu jednen z bazowych kolorów: brązowy, zielony, pomarańczowy, fioletowy, jasnozielony, fuksja.</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</si>
  <si>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</si>
  <si>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</si>
  <si>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</si>
  <si>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</si>
  <si>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</si>
  <si>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</si>
  <si>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</si>
  <si>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</si>
  <si>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</si>
  <si>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</si>
  <si>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x55-x58, x67</t>
  </si>
  <si>
    <t xml:space="preserve">sloty: x55 Sport, x56 Biznes, x57 Gwiazdy, x58 Moto, x67 Styl Życia  </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</si>
  <si>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</si>
  <si>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</si>
  <si>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</si>
  <si>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</si>
  <si>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</si>
  <si>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</si>
  <si>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sloty content boxów</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</si>
  <si>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</si>
  <si>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</si>
  <si>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</si>
  <si>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</si>
  <si>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</si>
  <si>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</si>
  <si>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</si>
  <si>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</si>
  <si>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</si>
  <si>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</si>
  <si>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</si>
  <si>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</si>
  <si>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</si>
  <si>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</si>
  <si>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</si>
  <si>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</si>
  <si>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</si>
  <si>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</si>
  <si>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</si>
  <si>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</si>
  <si>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</si>
  <si>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</si>
  <si>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</si>
  <si>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</si>
  <si>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</si>
  <si>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</si>
  <si>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</si>
  <si>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</si>
  <si>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</si>
  <si>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</si>
  <si>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</si>
  <si>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</si>
  <si>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</si>
  <si>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</si>
  <si>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</si>
  <si>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</si>
  <si>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</si>
  <si>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</si>
  <si>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</si>
  <si>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</si>
  <si>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</si>
  <si>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</si>
  <si>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</si>
  <si>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</si>
  <si>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</si>
  <si>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</si>
  <si>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</si>
  <si>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</si>
  <si>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</si>
  <si>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</si>
  <si>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</si>
  <si>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</si>
  <si>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</si>
  <si>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</si>
  <si>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</si>
  <si>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</si>
  <si>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</si>
  <si>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</si>
  <si>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</si>
  <si>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</si>
  <si>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</si>
  <si>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</si>
  <si>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</si>
  <si>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</si>
  <si>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</si>
  <si>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</si>
  <si>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</si>
  <si>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</si>
  <si>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</si>
  <si>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</si>
  <si>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</si>
  <si>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Rectangle Multiclick</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</si>
  <si>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</si>
  <si>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</si>
  <si>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</si>
  <si>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</si>
  <si>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</si>
  <si>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</si>
  <si>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</si>
  <si>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</si>
  <si>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</si>
  <si>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</si>
  <si>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</si>
  <si>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</si>
  <si>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</si>
  <si>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</si>
  <si>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</si>
  <si>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</si>
  <si>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</si>
  <si>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</si>
  <si>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</si>
  <si>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</si>
  <si>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</si>
  <si>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</si>
  <si>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</si>
  <si>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</si>
  <si>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</si>
  <si>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</si>
  <si>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</si>
  <si>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</si>
  <si>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</si>
  <si>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</si>
  <si>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</si>
  <si>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Branding playera to format składający się z belki dolnej i górnej emitowany z materiałem redakcyjnym wideo w centralnej części ekranu</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</si>
  <si>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</si>
  <si>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</si>
  <si>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</si>
  <si>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</si>
  <si>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</si>
  <si>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</si>
  <si>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</si>
  <si>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</si>
  <si>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</si>
  <si>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</si>
  <si>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</si>
  <si>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</si>
  <si>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</si>
  <si>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</si>
  <si>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</si>
  <si>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</si>
  <si>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</si>
  <si>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</si>
  <si>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</si>
  <si>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</si>
  <si>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</si>
  <si>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</si>
  <si>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</si>
  <si>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</si>
  <si>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</si>
  <si>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</si>
  <si>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</si>
  <si>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</si>
  <si>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</si>
  <si>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</si>
  <si>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</si>
  <si>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</si>
  <si>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Format: jpg/png/gif - formaty rekomendowane; html5</t>
  </si>
  <si>
    <t>Pozostałe fynkcjonalności są spójne ze specyfikacją Welcome Screena XL.</t>
  </si>
  <si>
    <t>Format: jpg/png /gif - formaty rekomendowane; html5</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</si>
  <si>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</si>
  <si>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</si>
  <si>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</si>
  <si>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</si>
  <si>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</si>
  <si>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</si>
  <si>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</si>
  <si>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</si>
  <si>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</si>
  <si>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</si>
  <si>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</si>
  <si>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</si>
  <si>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</si>
  <si>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</si>
  <si>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</si>
  <si>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</si>
  <si>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</si>
  <si>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</si>
  <si>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</si>
  <si>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</si>
  <si>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</si>
  <si>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</si>
  <si>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</si>
  <si>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</si>
  <si>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</si>
  <si>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</si>
  <si>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</si>
  <si>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</si>
  <si>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</si>
  <si>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</si>
  <si>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</si>
  <si>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</si>
  <si>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</si>
  <si>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</si>
  <si>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</si>
  <si>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</si>
  <si>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</si>
  <si>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</si>
  <si>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</si>
  <si>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</si>
  <si>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</si>
  <si>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</si>
  <si>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</si>
  <si>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</si>
  <si>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</si>
  <si>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</si>
  <si>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</si>
  <si>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</si>
  <si>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</si>
  <si>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</si>
  <si>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</si>
  <si>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</si>
  <si>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</si>
  <si>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</si>
  <si>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</si>
  <si>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</si>
  <si>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</si>
  <si>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</si>
  <si>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</si>
  <si>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</si>
  <si>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</si>
  <si>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Rectangle multiclick to forma reklamowa, zawierająca kilka obszarów aktywnych. Klient dostarcza jedną grafikę z informacją, który obrazek ma kierować do jakiej strony docelowej.</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</si>
  <si>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</si>
  <si>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</si>
  <si>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</si>
  <si>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</si>
  <si>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</si>
  <si>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</si>
  <si>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</si>
  <si>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</si>
  <si>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</si>
  <si>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</si>
  <si>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</si>
  <si>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</si>
  <si>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</si>
  <si>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</si>
  <si>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</si>
  <si>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</si>
  <si>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</si>
  <si>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</si>
  <si>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</si>
  <si>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</si>
  <si>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</si>
  <si>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</si>
  <si>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</si>
  <si>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</si>
  <si>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</si>
  <si>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</si>
  <si>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</si>
  <si>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</si>
  <si>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</si>
  <si>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</si>
  <si>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</si>
  <si>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</si>
  <si>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</si>
  <si>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</si>
  <si>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</si>
  <si>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</si>
  <si>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</si>
  <si>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</si>
  <si>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</si>
  <si>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</si>
  <si>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</si>
  <si>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</si>
  <si>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</si>
  <si>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</si>
  <si>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</si>
  <si>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</si>
  <si>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</si>
  <si>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</si>
  <si>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Mailing Podświetlony składa się ze standardowej kreacji mailingowej z dodatkową prezentacją graficzną w postaci wyróżnienia kolorami na liście maili. Dostępne opcje kolorów:</t>
  </si>
  <si>
    <t>Mailing Personalizowany może zawierać w treści imię odbiorcy w dowolnej odmianie. Materiały do Mailingu Personalizowanego przygotowywane są w taki sam sposób, jak materiały do mailingu standardowego (patrz punkt 6.1.3). Ponadto, klient powinien zaznaczyć, które elementy w treści mailingu mają być zastąpione danymi odbiorcy (imieniem). Personalizacja dostępna jest zarówno w treści, jaki i w tytule maila, i jest dostępna we wszystkich kanałach dystrybucji (POP3, IMAP, WWW Desktop, WWW Mobile, Aplikacja Poczty). Mailing Personalizowany dostępny jest dla kont WP i O2.</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</si>
  <si>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</si>
  <si>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</si>
  <si>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</si>
  <si>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</si>
  <si>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</si>
  <si>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</si>
  <si>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</si>
  <si>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</si>
  <si>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</si>
  <si>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</si>
  <si>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</si>
  <si>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</si>
  <si>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</si>
  <si>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</si>
  <si>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</si>
  <si>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</si>
  <si>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</si>
  <si>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</si>
  <si>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</si>
  <si>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</si>
  <si>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</si>
  <si>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</si>
  <si>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</si>
  <si>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</si>
  <si>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</si>
  <si>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</si>
  <si>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</si>
  <si>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</si>
  <si>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</si>
  <si>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</si>
  <si>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</si>
  <si>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</si>
  <si>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</si>
  <si>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</si>
  <si>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</si>
  <si>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</si>
  <si>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</si>
  <si>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</si>
  <si>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</si>
  <si>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</si>
  <si>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</si>
  <si>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</si>
  <si>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</si>
  <si>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</si>
  <si>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</si>
  <si>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</si>
  <si>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</si>
  <si>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</si>
  <si>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</si>
  <si>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</si>
  <si>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</si>
  <si>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</si>
  <si>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</si>
  <si>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</si>
  <si>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</si>
  <si>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</si>
  <si>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</si>
  <si>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</si>
  <si>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</si>
  <si>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</si>
  <si>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</si>
  <si>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</si>
  <si>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</si>
  <si>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</si>
  <si>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</si>
  <si>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</si>
  <si>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</si>
  <si>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</si>
  <si>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</si>
  <si>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</si>
  <si>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</si>
  <si>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</si>
  <si>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</si>
  <si>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</si>
  <si>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</si>
  <si>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</si>
  <si>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</si>
  <si>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</si>
  <si>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</si>
  <si>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</si>
  <si>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</si>
  <si>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</si>
  <si>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</si>
  <si>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</si>
  <si>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</si>
  <si>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</si>
  <si>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</si>
  <si>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</si>
  <si>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</si>
  <si>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</si>
  <si>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</si>
  <si>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</si>
  <si>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</si>
  <si>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</si>
  <si>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</si>
  <si>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</si>
  <si>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</si>
  <si>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</si>
  <si>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</si>
  <si>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</si>
  <si>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</si>
  <si>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</si>
  <si>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</si>
  <si>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</si>
  <si>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</si>
  <si>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</si>
  <si>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</si>
  <si>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</si>
  <si>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</si>
  <si>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</si>
  <si>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</si>
  <si>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</si>
  <si>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</si>
  <si>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</si>
  <si>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</si>
  <si>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</si>
  <si>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</si>
  <si>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</si>
  <si>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</si>
  <si>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</si>
  <si>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</si>
  <si>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</si>
  <si>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</si>
  <si>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</si>
  <si>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</si>
  <si>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</si>
  <si>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</si>
  <si>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</si>
  <si>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</si>
  <si>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</si>
  <si>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</si>
  <si>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</si>
  <si>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</si>
  <si>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</si>
  <si>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</si>
  <si>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</si>
  <si>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</si>
  <si>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</si>
  <si>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</si>
  <si>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</si>
  <si>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</si>
  <si>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</si>
  <si>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</si>
  <si>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</si>
  <si>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</si>
  <si>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</si>
  <si>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</si>
  <si>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</si>
  <si>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</si>
  <si>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</si>
  <si>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</si>
  <si>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</si>
  <si>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</si>
  <si>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</si>
  <si>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</si>
  <si>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</si>
  <si>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</si>
  <si>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</si>
  <si>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</si>
  <si>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</si>
  <si>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</si>
  <si>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</si>
  <si>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</si>
  <si>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</si>
  <si>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</si>
  <si>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</si>
  <si>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</si>
  <si>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</si>
  <si>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</si>
  <si>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</si>
  <si>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</si>
  <si>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</si>
  <si>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</si>
  <si>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</si>
  <si>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</si>
  <si>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</si>
  <si>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</si>
  <si>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</si>
  <si>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</si>
  <si>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</si>
  <si>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</si>
  <si>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</si>
  <si>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</si>
  <si>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</si>
  <si>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</si>
  <si>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</si>
  <si>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</si>
  <si>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</si>
  <si>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</si>
  <si>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</si>
  <si>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</si>
  <si>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</si>
  <si>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</si>
  <si>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</si>
  <si>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</si>
  <si>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</si>
  <si>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</si>
  <si>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</si>
  <si>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</si>
  <si>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</si>
  <si>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</si>
  <si>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</si>
  <si>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</si>
  <si>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</si>
  <si>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</si>
  <si>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</si>
  <si>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</si>
  <si>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</si>
  <si>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</si>
  <si>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</si>
  <si>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</si>
  <si>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</si>
  <si>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</si>
  <si>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</si>
  <si>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</si>
  <si>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</si>
  <si>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</si>
  <si>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</si>
  <si>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</si>
  <si>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</si>
  <si>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</si>
  <si>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</si>
  <si>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</si>
  <si>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</si>
  <si>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</si>
  <si>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</si>
  <si>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</si>
  <si>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</si>
  <si>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</si>
  <si>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</si>
  <si>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</si>
  <si>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</si>
  <si>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</si>
  <si>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</si>
  <si>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</si>
  <si>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</si>
  <si>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</si>
  <si>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</si>
  <si>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</si>
  <si>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</si>
  <si>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</si>
  <si>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</si>
  <si>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</si>
  <si>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</si>
  <si>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</si>
  <si>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</si>
  <si>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</si>
  <si>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</si>
  <si>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</si>
  <si>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</si>
  <si>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</si>
  <si>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</si>
  <si>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</si>
  <si>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</si>
  <si>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</si>
  <si>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</si>
  <si>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</si>
  <si>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</si>
  <si>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</si>
  <si>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</si>
  <si>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</si>
  <si>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</si>
  <si>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</si>
  <si>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</si>
  <si>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</si>
  <si>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</si>
  <si>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</si>
  <si>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</si>
  <si>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</si>
  <si>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</si>
  <si>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</si>
  <si>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</si>
  <si>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</si>
  <si>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</si>
  <si>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</si>
  <si>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</si>
  <si>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</si>
  <si>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</si>
  <si>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</si>
  <si>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</si>
  <si>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</si>
  <si>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</si>
  <si>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</si>
  <si>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</si>
  <si>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</si>
  <si>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</si>
  <si>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</si>
  <si>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</si>
  <si>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</si>
  <si>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</si>
  <si>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</si>
  <si>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</si>
  <si>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</si>
  <si>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</si>
  <si>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</si>
  <si>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</si>
  <si>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</si>
  <si>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</si>
  <si>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</si>
  <si>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</si>
  <si>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</si>
  <si>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</si>
  <si>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</si>
  <si>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</si>
  <si>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</si>
  <si>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</si>
  <si>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</si>
  <si>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</si>
  <si>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</si>
  <si>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</si>
  <si>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</si>
  <si>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</si>
  <si>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</si>
  <si>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</si>
  <si>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</si>
  <si>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</si>
  <si>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</si>
  <si>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</si>
  <si>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</si>
  <si>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</si>
  <si>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</si>
  <si>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</si>
  <si>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</si>
  <si>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sites includes: WP Kobieta, WP Facet, WP Gwiazdy, WP Opinie, WP Teleshow, WP Film, WP Tech, WP Turystyka, WP Kuchnia, WP Moto, WP Gry, WP Dom, WP Wiadomości, WP Finanse, WP Książki, Wawalove.</t>
  </si>
  <si>
    <t>**without wideo.wp.pl. Currently, it is not possible to display screening ad on this website.</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</si>
  <si>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</si>
  <si>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</si>
  <si>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</si>
  <si>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</si>
  <si>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</si>
  <si>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</si>
  <si>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</si>
  <si>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</si>
  <si>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</si>
  <si>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</si>
  <si>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</si>
  <si>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</si>
  <si>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</si>
  <si>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</si>
  <si>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</si>
  <si>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</si>
  <si>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</si>
  <si>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</si>
  <si>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</si>
  <si>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</si>
  <si>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</si>
  <si>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</si>
  <si>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</si>
  <si>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Format: jpg, png, gif - recommended formats; html5</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</si>
  <si>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</si>
  <si>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</si>
  <si>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</si>
  <si>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</si>
  <si>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Format: jpg/png/gif - recommended formats; html5</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</si>
  <si>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</si>
  <si>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</si>
  <si>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Format: jpg/png /gif - recommended formats; html5</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</si>
  <si>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</si>
  <si>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</si>
  <si>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</si>
  <si>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</si>
  <si>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</si>
  <si>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</si>
  <si>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</si>
  <si>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</si>
  <si>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</si>
  <si>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</si>
  <si>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</si>
  <si>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</si>
  <si>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</si>
  <si>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</si>
  <si>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</si>
  <si>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</si>
  <si>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</si>
  <si>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</si>
  <si>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</si>
  <si>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</si>
  <si>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</si>
  <si>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</si>
  <si>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</si>
  <si>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Format: jpg, png, gif, html5</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</si>
  <si>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</si>
  <si>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</si>
  <si>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</si>
  <si>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</si>
  <si>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</si>
  <si>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</si>
  <si>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</si>
  <si>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</si>
  <si>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</si>
  <si>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</si>
  <si>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</si>
  <si>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</si>
  <si>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</si>
  <si>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</si>
  <si>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</si>
  <si>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</si>
  <si>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</si>
  <si>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</si>
  <si>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</si>
  <si>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</si>
  <si>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</si>
  <si>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</si>
  <si>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</si>
  <si>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</si>
  <si>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</si>
  <si>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</si>
  <si>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</si>
  <si>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</si>
  <si>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</si>
  <si>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</si>
  <si>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</si>
  <si>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</si>
  <si>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</si>
  <si>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</si>
  <si>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</si>
  <si>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</si>
  <si>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</si>
  <si>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</si>
  <si>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</si>
  <si>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</si>
  <si>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</si>
  <si>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</si>
  <si>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</si>
  <si>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</si>
  <si>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</si>
  <si>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</si>
  <si>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</si>
  <si>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</si>
  <si>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</si>
  <si>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</si>
  <si>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</si>
  <si>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stopka - grafika statyczna, pliki w formacie JPG, PNG, GIF (bez animacji), rozmiar 970x150px, waga: do 30 kB</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</si>
  <si>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</si>
  <si>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</si>
  <si>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</si>
  <si>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</si>
  <si>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</si>
  <si>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</si>
  <si>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</si>
  <si>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</si>
  <si>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</si>
  <si>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</si>
  <si>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</si>
  <si>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</si>
  <si>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</si>
  <si>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</si>
  <si>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</si>
  <si>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</si>
  <si>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</si>
  <si>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</si>
  <si>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</si>
  <si>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</si>
  <si>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</si>
  <si>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</si>
  <si>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</si>
  <si>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</si>
  <si>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</si>
  <si>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</si>
  <si>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</si>
  <si>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</si>
  <si>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</si>
  <si>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</si>
  <si>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</si>
  <si>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</si>
  <si>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</si>
  <si>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</si>
  <si>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</si>
  <si>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</si>
  <si>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</si>
  <si>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</si>
  <si>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</si>
  <si>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</si>
  <si>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</si>
  <si>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</si>
  <si>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</si>
  <si>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</si>
  <si>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</si>
  <si>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</si>
  <si>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</si>
  <si>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</si>
  <si>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</si>
  <si>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</si>
  <si>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</si>
  <si>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</si>
  <si>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</si>
  <si>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</si>
  <si>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</si>
  <si>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</si>
  <si>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</si>
  <si>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</si>
  <si>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Personalized Mailing may comprise, in its content, recipient’s first name (in any declension). Materials for Personalized Mailing are prepared in the same way as materials for standard mailing (see item 5.1.3). In addition, the client should mark which elements in the mailing content are to be substituted by the recipient’s data (first name).
Personalization is available both in the content and in the title of the email, and is available in all distribution channels (POP3, IMAP, WWW Desktop, WWW Mobile, Mail Application). Personalized Mailing is available for WP and O2 accounts.</t>
  </si>
  <si>
    <t>Highlighted Mailing is composed of a standard mailing creation with additional graphic representation in the form of color highlighting in the email list. Available options:</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</si>
  <si>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</si>
  <si>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</si>
  <si>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</si>
  <si>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</si>
  <si>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Due to technical limitations, sending to both mailboxes can only be made to people using the web interface.</t>
  </si>
  <si>
    <t>Note: If you wish to use a color other than the one on offer, please confirm it with the WPM Advertising Office.</t>
  </si>
  <si>
    <t>We do not use red highlighting of the mailing.</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</si>
  <si>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</si>
  <si>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</si>
  <si>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</si>
  <si>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</si>
  <si>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</si>
  <si>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</si>
  <si>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</si>
  <si>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</si>
  <si>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</si>
  <si>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</si>
  <si>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</si>
  <si>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</si>
  <si>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</si>
  <si>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</si>
  <si>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</si>
  <si>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</si>
  <si>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</si>
  <si>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</si>
  <si>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</si>
  <si>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</si>
  <si>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</si>
  <si>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</si>
  <si>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</si>
  <si>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</si>
  <si>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</si>
  <si>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</si>
  <si>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</si>
  <si>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</si>
  <si>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</si>
  <si>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</si>
  <si>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</si>
  <si>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</si>
  <si>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</si>
  <si>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</si>
  <si>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</si>
  <si>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</si>
  <si>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</si>
  <si>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</si>
  <si>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</si>
  <si>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</si>
  <si>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</si>
  <si>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</si>
  <si>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</si>
  <si>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</si>
  <si>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</si>
  <si>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</si>
  <si>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</si>
  <si>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</si>
  <si>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</si>
  <si>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</si>
  <si>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</si>
  <si>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</si>
  <si>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</si>
  <si>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</si>
  <si>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</si>
  <si>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</si>
  <si>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</si>
  <si>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</si>
  <si>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</si>
  <si>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</si>
  <si>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</si>
  <si>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</si>
  <si>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</si>
  <si>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</si>
  <si>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</si>
  <si>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</si>
  <si>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</si>
  <si>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</si>
  <si>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</si>
  <si>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</si>
  <si>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</si>
  <si>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footer – static artwork, file format JPG, PNG, GIF (without animation), with dimensions 970x150px, weight: up to 30 kB</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</si>
  <si>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</si>
  <si>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</si>
  <si>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</si>
  <si>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</si>
  <si>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</si>
  <si>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</si>
  <si>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</si>
  <si>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</si>
  <si>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</si>
  <si>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</si>
  <si>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</si>
  <si>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</si>
  <si>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</si>
  <si>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</si>
  <si>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</si>
  <si>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</si>
  <si>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</si>
  <si>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</si>
  <si>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</si>
  <si>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</si>
  <si>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</si>
  <si>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</si>
  <si>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</si>
  <si>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</si>
  <si>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</si>
  <si>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</si>
  <si>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</si>
  <si>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</si>
  <si>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</si>
  <si>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</si>
  <si>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</si>
  <si>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</si>
  <si>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</si>
  <si>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</si>
  <si>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</si>
  <si>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</si>
  <si>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</si>
  <si>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</si>
  <si>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</si>
  <si>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</si>
  <si>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</si>
  <si>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</si>
  <si>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</si>
  <si>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</si>
  <si>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</si>
  <si>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</si>
  <si>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</si>
  <si>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</si>
  <si>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</si>
  <si>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</si>
  <si>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</si>
  <si>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</si>
  <si>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</si>
  <si>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</si>
  <si>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</si>
  <si>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</si>
  <si>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</si>
  <si>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</si>
  <si>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</si>
  <si>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</si>
  <si>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</si>
  <si>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</si>
  <si>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</si>
  <si>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</si>
  <si>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</si>
  <si>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</si>
  <si>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</si>
  <si>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</si>
  <si>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</si>
  <si>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</si>
  <si>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</si>
  <si>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</si>
  <si>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</si>
  <si>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</si>
  <si>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</si>
  <si>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</si>
  <si>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</si>
  <si>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</si>
  <si>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</si>
  <si>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</si>
  <si>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</si>
  <si>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</si>
  <si>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</si>
  <si>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</si>
  <si>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</si>
  <si>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</si>
  <si>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</si>
  <si>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</si>
  <si>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</si>
  <si>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</si>
  <si>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</si>
  <si>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</si>
  <si>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</si>
  <si>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</si>
  <si>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</si>
  <si>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</si>
  <si>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</si>
  <si>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</si>
  <si>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</si>
  <si>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</si>
  <si>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</si>
  <si>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</si>
  <si>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</si>
  <si>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</si>
  <si>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</si>
  <si>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</si>
  <si>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</si>
  <si>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</si>
  <si>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</si>
  <si>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</si>
  <si>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</si>
  <si>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</si>
  <si>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</si>
  <si>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</si>
  <si>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</si>
  <si>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</si>
  <si>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</si>
  <si>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</si>
  <si>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</si>
  <si>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</si>
  <si>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</si>
  <si>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</si>
  <si>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</si>
  <si>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</si>
  <si>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</si>
  <si>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</si>
  <si>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Site</t>
  </si>
  <si>
    <t>Type of Wallpaper</t>
  </si>
  <si>
    <t>Narrow</t>
  </si>
  <si>
    <t>Wide</t>
  </si>
  <si>
    <t>The width of the screen</t>
  </si>
  <si>
    <t>The width of the site</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</si>
  <si>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</si>
  <si>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</si>
  <si>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</si>
  <si>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</si>
  <si>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</si>
  <si>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</si>
  <si>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</si>
  <si>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</si>
  <si>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</si>
  <si>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</si>
  <si>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</si>
  <si>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</si>
  <si>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</si>
  <si>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</si>
  <si>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</si>
  <si>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</si>
  <si>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</si>
  <si>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</si>
  <si>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</si>
  <si>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</si>
  <si>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</si>
  <si>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</si>
  <si>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</si>
  <si>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</si>
  <si>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Wymiary: 300x250px</t>
  </si>
  <si>
    <t>Waga: PNG,JPG,GIF do 40 kB, HTML5 do 150 kB</t>
  </si>
  <si>
    <t>Wymiary: rozwinięty 320x480px, zwinięty 320x100px</t>
  </si>
  <si>
    <t>Weight: up to 150 kB</t>
  </si>
  <si>
    <t>Rectangle multiclick is an advertising format comprising several active areas. The client delivers one artwork, indicating which image is to transfer to which target site.</t>
  </si>
  <si>
    <t>Size: 300x250px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</si>
  <si>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</si>
  <si>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</si>
  <si>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</si>
  <si>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</si>
  <si>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</si>
  <si>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</si>
  <si>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</si>
  <si>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</si>
  <si>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</si>
  <si>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</si>
  <si>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</si>
  <si>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</si>
  <si>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</si>
  <si>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</si>
  <si>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</si>
  <si>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</si>
  <si>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</si>
  <si>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</si>
  <si>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</si>
  <si>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</si>
  <si>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</si>
  <si>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</si>
  <si>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</si>
  <si>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</si>
  <si>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</si>
  <si>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</si>
  <si>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</si>
  <si>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</si>
  <si>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</si>
  <si>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</si>
  <si>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</si>
  <si>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</si>
  <si>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</si>
  <si>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</si>
  <si>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</si>
  <si>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</si>
  <si>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</si>
  <si>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</si>
  <si>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</si>
  <si>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</si>
  <si>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</si>
  <si>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</si>
  <si>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</si>
  <si>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</si>
  <si>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</si>
  <si>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</si>
  <si>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</si>
  <si>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</si>
  <si>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</si>
  <si>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</si>
  <si>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</si>
  <si>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</si>
  <si>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</si>
  <si>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</si>
  <si>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</si>
  <si>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</si>
  <si>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</si>
  <si>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</si>
  <si>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</si>
  <si>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</si>
  <si>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</si>
  <si>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</si>
  <si>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</si>
  <si>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</si>
  <si>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</si>
  <si>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</si>
  <si>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</si>
  <si>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</si>
  <si>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</si>
  <si>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</si>
  <si>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</si>
  <si>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Parallax Reveal Desktop is an ad format displayed in the Content Box place, consisting of a panel placed under the website and showing when the page is scrolled.</t>
  </si>
  <si>
    <t>• it is on the first layer</t>
  </si>
  <si>
    <t>• size 1170x300px</t>
  </si>
  <si>
    <t>• file format: * .png with a transparent background with fixed elements embedded in it</t>
  </si>
  <si>
    <t>Graphic file #2:</t>
  </si>
  <si>
    <t>Graphic file #1:</t>
  </si>
  <si>
    <t>• it is on the second layer</t>
  </si>
  <si>
    <t>• file format: * .jpg</t>
  </si>
  <si>
    <t>Note: The total weight of all creative elements may not exceed 10 MB.</t>
  </si>
  <si>
    <t>Materials should be delivered 5 working days before the campaign starts.</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</si>
  <si>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</si>
  <si>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</si>
  <si>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</si>
  <si>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</si>
  <si>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</si>
  <si>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</si>
  <si>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</si>
  <si>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</si>
  <si>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</si>
  <si>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</si>
  <si>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</si>
  <si>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</si>
  <si>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</si>
  <si>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</si>
  <si>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</si>
  <si>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</si>
  <si>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</si>
  <si>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</si>
  <si>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</si>
  <si>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</si>
  <si>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</si>
  <si>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</si>
  <si>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</si>
  <si>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</si>
  <si>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</si>
  <si>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</si>
  <si>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</si>
  <si>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</si>
  <si>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</si>
  <si>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</si>
  <si>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</si>
  <si>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</si>
  <si>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</si>
  <si>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</si>
  <si>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</si>
  <si>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</si>
  <si>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</si>
  <si>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</si>
  <si>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</si>
  <si>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</si>
  <si>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</si>
  <si>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</si>
  <si>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</si>
  <si>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</si>
  <si>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</si>
  <si>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</si>
  <si>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</si>
  <si>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</si>
  <si>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</si>
  <si>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</si>
  <si>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</si>
  <si>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</si>
  <si>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</si>
  <si>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</si>
  <si>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</si>
  <si>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</si>
  <si>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</si>
  <si>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</si>
  <si>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</si>
  <si>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</si>
  <si>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</si>
  <si>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</si>
  <si>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</si>
  <si>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</si>
  <si>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</si>
  <si>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</si>
  <si>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</si>
  <si>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</si>
  <si>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</si>
  <si>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</si>
  <si>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</si>
  <si>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</si>
  <si>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</si>
  <si>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</si>
  <si>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</si>
  <si>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</si>
  <si>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</si>
  <si>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</si>
  <si>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</si>
  <si>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</si>
  <si>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</si>
  <si>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</si>
  <si>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</si>
  <si>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</si>
  <si>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</si>
  <si>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</si>
  <si>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</si>
  <si>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</si>
  <si>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</si>
  <si>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</si>
  <si>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</si>
  <si>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</si>
  <si>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</si>
  <si>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</si>
  <si>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</si>
  <si>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</si>
  <si>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</si>
  <si>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</si>
  <si>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</si>
  <si>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</si>
  <si>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</si>
  <si>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</si>
  <si>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</si>
  <si>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</si>
  <si>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</si>
  <si>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</si>
  <si>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</si>
  <si>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</si>
  <si>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</si>
  <si>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</si>
  <si>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</si>
  <si>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 size 1170x1080px</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</si>
  <si>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</si>
  <si>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</si>
  <si>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</si>
  <si>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</si>
  <si>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</si>
  <si>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</si>
  <si>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</si>
  <si>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</si>
  <si>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</si>
  <si>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</si>
  <si>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</si>
  <si>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</si>
  <si>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</si>
  <si>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</si>
  <si>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</si>
  <si>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</si>
  <si>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</si>
  <si>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</si>
  <si>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</si>
  <si>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</si>
  <si>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</si>
  <si>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</si>
  <si>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</si>
  <si>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</si>
  <si>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</si>
  <si>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</si>
  <si>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</si>
  <si>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</si>
  <si>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</si>
  <si>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</si>
  <si>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</si>
  <si>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</si>
  <si>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</si>
  <si>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</si>
  <si>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</si>
  <si>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</si>
  <si>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</si>
  <si>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</si>
  <si>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</si>
  <si>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</si>
  <si>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</si>
  <si>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</si>
  <si>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</si>
  <si>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</si>
  <si>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</si>
  <si>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</si>
  <si>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</si>
  <si>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</si>
  <si>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</si>
  <si>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</si>
  <si>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</si>
  <si>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</si>
  <si>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</si>
  <si>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</si>
  <si>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</si>
  <si>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</si>
  <si>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</si>
  <si>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</si>
  <si>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</si>
  <si>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</si>
  <si>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</si>
  <si>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</si>
  <si>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</si>
  <si>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</si>
  <si>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</si>
  <si>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</si>
  <si>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</si>
  <si>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</si>
  <si>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</si>
  <si>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</si>
  <si>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</si>
  <si>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</si>
  <si>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</si>
  <si>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</si>
  <si>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</si>
  <si>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</si>
  <si>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</si>
  <si>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</si>
  <si>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</si>
  <si>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Paralaxa Reveal Desktop</t>
  </si>
  <si>
    <t>Paralaxa Reveal Desktop to format reklamy emitowany w miejscu Contentboxa składający się z panelu umieszczonego pod serwisem i uwidaczniającego w momencie przewijania strony.</t>
  </si>
  <si>
    <t>• rozmiar 1170x300px</t>
  </si>
  <si>
    <t>• rozmiar 1170x1080px</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</si>
  <si>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</si>
  <si>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</si>
  <si>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</si>
  <si>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</si>
  <si>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</si>
  <si>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</si>
  <si>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</si>
  <si>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</si>
  <si>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</si>
  <si>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</si>
  <si>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</si>
  <si>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</si>
  <si>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</si>
  <si>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</si>
  <si>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</si>
  <si>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</si>
  <si>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</si>
  <si>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</si>
  <si>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</si>
  <si>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</si>
  <si>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</si>
  <si>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</si>
  <si>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</si>
  <si>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</si>
  <si>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</si>
  <si>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</si>
  <si>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</si>
  <si>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</si>
  <si>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</si>
  <si>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</si>
  <si>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</si>
  <si>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</si>
  <si>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</si>
  <si>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</si>
  <si>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</si>
  <si>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</si>
  <si>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</si>
  <si>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</si>
  <si>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</si>
  <si>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</si>
  <si>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</si>
  <si>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</si>
  <si>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</si>
  <si>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</si>
  <si>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</si>
  <si>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</si>
  <si>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</si>
  <si>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</si>
  <si>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</si>
  <si>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</si>
  <si>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</si>
  <si>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</si>
  <si>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</si>
  <si>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</si>
  <si>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</si>
  <si>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</si>
  <si>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</si>
  <si>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</si>
  <si>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</si>
  <si>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</si>
  <si>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</si>
  <si>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</si>
  <si>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</si>
  <si>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</si>
  <si>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2.11. Paralaxa Reveal Desktop</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</si>
  <si>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</si>
  <si>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</si>
  <si>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</si>
  <si>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</si>
  <si>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</si>
  <si>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</si>
  <si>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</si>
  <si>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</si>
  <si>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</si>
  <si>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</si>
  <si>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</si>
  <si>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</si>
  <si>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</si>
  <si>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</si>
  <si>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</si>
  <si>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</si>
  <si>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</si>
  <si>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</si>
  <si>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</si>
  <si>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</si>
  <si>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</si>
  <si>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</si>
  <si>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</si>
  <si>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</si>
  <si>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</si>
  <si>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</si>
  <si>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</si>
  <si>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</si>
  <si>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</si>
  <si>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</si>
  <si>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</si>
  <si>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5.1.4. Mailing Personalizowany</t>
  </si>
  <si>
    <t>5.1.5. Mailing Podświetlony</t>
  </si>
  <si>
    <t>5.1.6. Mailing Dynamiczny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</si>
  <si>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</si>
  <si>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</si>
  <si>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</si>
  <si>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</si>
  <si>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</si>
  <si>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</si>
  <si>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</si>
  <si>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</si>
  <si>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</si>
  <si>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</si>
  <si>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</si>
  <si>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</si>
  <si>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</si>
  <si>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</si>
  <si>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</si>
  <si>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</si>
  <si>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</si>
  <si>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</si>
  <si>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</si>
  <si>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</si>
  <si>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</si>
  <si>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</si>
  <si>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</si>
  <si>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</si>
  <si>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</si>
  <si>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2.11. Parallax Reveal Desktop</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</si>
  <si>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</si>
  <si>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</si>
  <si>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</si>
  <si>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</si>
  <si>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</si>
  <si>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</si>
  <si>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</si>
  <si>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</si>
  <si>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</si>
  <si>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</si>
  <si>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</si>
  <si>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</si>
  <si>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</si>
  <si>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</si>
  <si>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</si>
  <si>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</si>
  <si>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5.1.4. Personalized Mailing</t>
  </si>
  <si>
    <t>5.1.5. Highlighted Mailing</t>
  </si>
  <si>
    <t>5.1.6. Dynamic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</si>
  <si>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</si>
  <si>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</si>
  <si>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</si>
  <si>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</si>
  <si>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</si>
  <si>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</si>
  <si>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</si>
  <si>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</si>
  <si>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</si>
  <si>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</si>
  <si>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</si>
  <si>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</si>
  <si>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</si>
  <si>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</si>
  <si>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</si>
  <si>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</si>
  <si>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</si>
  <si>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</si>
  <si>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</si>
  <si>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</si>
  <si>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</si>
  <si>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</si>
  <si>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</si>
  <si>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</si>
  <si>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</si>
  <si>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</si>
  <si>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</si>
  <si>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</si>
  <si>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</si>
  <si>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</si>
  <si>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</si>
  <si>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</si>
  <si>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</si>
  <si>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</si>
  <si>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</si>
  <si>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</si>
  <si>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</si>
  <si>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</si>
  <si>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</si>
  <si>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</si>
  <si>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</si>
  <si>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</si>
  <si>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</si>
  <si>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</si>
  <si>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</si>
  <si>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</si>
  <si>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</si>
  <si>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</si>
  <si>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</si>
  <si>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</si>
  <si>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</si>
  <si>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Prawo.Money.pl, Msp.money.pl, money.pl / gospodarka / SG Money, Serwis Finansowy Money (Giełda, Waluty, Gospodarka-artykuły) - nowa wersja</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</si>
  <si>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</si>
  <si>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</si>
  <si>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</si>
  <si>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</si>
  <si>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</si>
  <si>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</si>
  <si>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</si>
  <si>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</si>
  <si>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</si>
  <si>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</si>
  <si>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</si>
  <si>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</si>
  <si>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</si>
  <si>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</si>
  <si>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</si>
  <si>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</si>
  <si>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</si>
  <si>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</si>
  <si>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</si>
  <si>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</si>
  <si>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</si>
  <si>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</si>
  <si>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</si>
  <si>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</si>
  <si>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</si>
  <si>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</si>
  <si>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</si>
  <si>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630px i 980px</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</si>
  <si>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</si>
  <si>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</si>
  <si>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</si>
  <si>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</si>
  <si>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</si>
  <si>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</si>
  <si>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</si>
  <si>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</si>
  <si>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</si>
  <si>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</si>
  <si>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</si>
  <si>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</si>
  <si>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</si>
  <si>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</si>
  <si>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</si>
  <si>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</si>
  <si>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</si>
  <si>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</si>
  <si>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</si>
  <si>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</si>
  <si>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</si>
  <si>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</si>
  <si>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</si>
  <si>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</si>
  <si>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</si>
  <si>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</si>
  <si>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</si>
  <si>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</si>
  <si>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</si>
  <si>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</si>
  <si>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</si>
  <si>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</si>
  <si>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</si>
  <si>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</si>
  <si>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</si>
  <si>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</si>
  <si>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</si>
  <si>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</si>
  <si>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</si>
  <si>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</si>
  <si>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</si>
  <si>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</si>
  <si>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</si>
  <si>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</si>
  <si>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</si>
  <si>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</si>
  <si>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</si>
  <si>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</si>
  <si>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</si>
  <si>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</si>
  <si>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</si>
  <si>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</si>
  <si>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</si>
  <si>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</si>
  <si>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</si>
  <si>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</si>
  <si>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</si>
  <si>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</si>
  <si>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</si>
  <si>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</si>
  <si>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</si>
  <si>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</si>
  <si>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</si>
  <si>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</si>
  <si>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</si>
  <si>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</si>
  <si>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</si>
  <si>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</si>
  <si>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</si>
  <si>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</si>
  <si>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</si>
  <si>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</si>
  <si>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</si>
  <si>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</si>
  <si>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</si>
  <si>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</si>
  <si>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</si>
  <si>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</si>
  <si>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</si>
  <si>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</si>
  <si>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</si>
  <si>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</si>
  <si>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</si>
  <si>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</si>
  <si>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</si>
  <si>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</si>
  <si>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</si>
  <si>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</si>
  <si>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</si>
  <si>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</si>
  <si>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</si>
  <si>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OneTap Billboard</t>
  </si>
  <si>
    <t>Format stworzony aby zapewnić maksymalną skuteczność przy jednoczesnym niewielkim nakładzie pracy przy tworzeniu materiałów reklamowych. Łączy w sobie skuteczność klasycznych reklam produktowych z możliwością stworzenia szerszej komunikacji z użytkownikiem.
Wymagane elementy (zarówno dla emisji desktop jak i mobile):
• Tytuł ( max. 30 znaków)
• Podtytuł / Cenę / przecenę (max. 20 znaków, bez formatowania)
• Zdjęcie produktu: 400px szerokości, 200px wysokość
• Link do produktu
Grafika główna 900x600px + link
Logo minimum 100px wysokości/ szerokość dowolna
Kolorystyka wiodąca wyrażona w HEX (dwa kolory)
Treść CTA
Minimalna ilość produktów: 4</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</si>
  <si>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</si>
  <si>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</si>
  <si>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</si>
  <si>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</si>
  <si>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</si>
  <si>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</si>
  <si>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</si>
  <si>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</si>
  <si>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</si>
  <si>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</si>
  <si>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kafeteria.pl (without forum)</t>
  </si>
  <si>
    <t>630px and 980px</t>
  </si>
  <si>
    <t>Forum: f.kafeteria.pl</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</si>
  <si>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</si>
  <si>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</si>
  <si>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</si>
  <si>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</si>
  <si>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</si>
  <si>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</si>
  <si>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</si>
  <si>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</si>
  <si>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</si>
  <si>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</si>
  <si>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</si>
  <si>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</si>
  <si>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</si>
  <si>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</si>
  <si>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</si>
  <si>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</si>
  <si>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</si>
  <si>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</si>
  <si>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</si>
  <si>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</si>
  <si>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</si>
  <si>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</si>
  <si>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</si>
  <si>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</si>
  <si>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</si>
  <si>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</si>
  <si>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</si>
  <si>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</si>
  <si>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</si>
  <si>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</si>
  <si>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</si>
  <si>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</si>
  <si>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</si>
  <si>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</si>
  <si>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</si>
  <si>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</si>
  <si>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</si>
  <si>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</si>
  <si>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</si>
  <si>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</si>
  <si>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</si>
  <si>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</si>
  <si>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</si>
  <si>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</si>
  <si>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</si>
  <si>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</si>
  <si>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</si>
  <si>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</si>
  <si>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</si>
  <si>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</si>
  <si>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</si>
  <si>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</si>
  <si>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</si>
  <si>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</si>
  <si>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</si>
  <si>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</si>
  <si>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</si>
  <si>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</si>
  <si>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</si>
  <si>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</si>
  <si>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</si>
  <si>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</si>
  <si>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</si>
  <si>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</si>
  <si>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</si>
  <si>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</si>
  <si>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</si>
  <si>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</si>
  <si>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</si>
  <si>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</si>
  <si>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abczdrowie.pl, parenting.pl</t>
  </si>
  <si>
    <t>Prawo.Money.pl, Msp.money.pl, money.pl / gospodarka / SG Money, Serwis Finansowy Money (Giełda, Waluty, Gospodarka-artykuły) - new version</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</si>
  <si>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</si>
  <si>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</si>
  <si>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</si>
  <si>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</si>
  <si>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</si>
  <si>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</si>
  <si>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</si>
  <si>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</si>
  <si>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</si>
  <si>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</si>
  <si>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</si>
  <si>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</si>
  <si>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</si>
  <si>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</si>
  <si>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</si>
  <si>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</si>
  <si>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</si>
  <si>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</si>
  <si>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</si>
  <si>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</si>
  <si>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</si>
  <si>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dobreprogramy.pl</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</si>
  <si>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</si>
  <si>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</si>
  <si>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</si>
  <si>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</si>
  <si>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</si>
  <si>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</si>
  <si>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</si>
  <si>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</si>
  <si>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</si>
  <si>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</si>
  <si>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</si>
  <si>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</si>
  <si>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*Serwisy Premium: WP Kobieta (z włączeniem strony głównej), WP Facet, WP Gwiazdy, WP Opinie, WP Teleshow, WP Film, WP Turystyka, WP Kuchnia, WP Moto, WP Gry, WP Dom, WP Wiadomości, WP Finanse, WP Książki, Wawalove.</t>
  </si>
  <si>
    <t>Sticky Ads</t>
  </si>
  <si>
    <t>x800</t>
  </si>
  <si>
    <t>300x50 / 320x50</t>
  </si>
  <si>
    <t>x07, x63</t>
  </si>
  <si>
    <t>Czy wiesz, że kampanie w WP są zeroemisyjne?
Dowiedz się więcej</t>
  </si>
  <si>
    <t>Premium Sites*</t>
  </si>
  <si>
    <t>benchmark.pl</t>
  </si>
  <si>
    <t>768px</t>
  </si>
  <si>
    <t>1440px</t>
  </si>
  <si>
    <t>1080px</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</si>
  <si>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</si>
  <si>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</si>
  <si>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</si>
  <si>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</si>
  <si>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</si>
  <si>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</si>
  <si>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</si>
  <si>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</si>
  <si>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</si>
  <si>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</si>
  <si>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</si>
  <si>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</si>
  <si>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</si>
  <si>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</si>
  <si>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</si>
  <si>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</si>
  <si>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</si>
  <si>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</si>
  <si>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</si>
  <si>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</si>
  <si>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</si>
  <si>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</si>
  <si>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</si>
  <si>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</si>
  <si>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</si>
  <si>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</si>
  <si>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</si>
  <si>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</si>
  <si>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</si>
  <si>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</si>
  <si>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</si>
  <si>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</si>
  <si>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</si>
  <si>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</si>
  <si>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</si>
  <si>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</si>
  <si>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</si>
  <si>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</si>
  <si>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</si>
  <si>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</si>
  <si>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</si>
  <si>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</si>
  <si>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</si>
  <si>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</si>
  <si>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</si>
  <si>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</si>
  <si>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2.7.2. Rectangle Multiclick</t>
  </si>
  <si>
    <t>2.7.3. Expand / Reveal</t>
  </si>
  <si>
    <t>2.7.4. Karuzela Mobile</t>
  </si>
  <si>
    <t>2.7.5. Karuzela XL Mobile</t>
  </si>
  <si>
    <t>2.7.6. Paralaxa Full Page</t>
  </si>
  <si>
    <t>2.7.7. Banner Expand to Fullscreen</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</si>
  <si>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</si>
  <si>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</si>
  <si>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</si>
  <si>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</si>
  <si>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</si>
  <si>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</si>
  <si>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</si>
  <si>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</si>
  <si>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</si>
  <si>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</si>
  <si>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</si>
  <si>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</si>
  <si>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2.7.4. Mobile Carousel</t>
  </si>
  <si>
    <t>2.7.5. Mobile Carousel XL</t>
  </si>
  <si>
    <t>2.7.6. Parallax Full Page</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</si>
  <si>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</si>
  <si>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</si>
  <si>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</si>
  <si>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</si>
  <si>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</si>
  <si>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</si>
  <si>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</si>
  <si>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</si>
  <si>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</si>
  <si>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</si>
  <si>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</si>
  <si>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</si>
  <si>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</si>
  <si>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</si>
  <si>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</si>
  <si>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SG WP, O2 SG, Money.pl, Sportowe Fakty, WP Pilot, Serwisy Premium</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</si>
  <si>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</si>
  <si>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</si>
  <si>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</si>
  <si>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</si>
  <si>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Platforma CRISP: autokult.pl, fotoblogia.pl, gadzetomania.pl, genialne.pl, komorkomania.pl, polygamia.pl, pysznosci.pl, telewizja.jastrzabpost.pl, WP Kobieta (strona główna), WP Tech</t>
  </si>
  <si>
    <t>iTECH platform: autokult.pl, fotoblogia.pl, gadzetomania.pl, genialne.pl, komorkomania.pl, polygamia.pl, pysznosci.pl, telewizja.jastrzabpost.pl, WP Kobieta (main page only), WP Tech</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</si>
  <si>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</si>
  <si>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</si>
  <si>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</si>
  <si>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</si>
  <si>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</si>
  <si>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</si>
  <si>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</si>
  <si>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</si>
  <si>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</si>
  <si>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</si>
  <si>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</si>
  <si>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</si>
  <si>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</si>
  <si>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</si>
  <si>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</si>
  <si>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</si>
  <si>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</si>
  <si>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</si>
  <si>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</si>
  <si>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</si>
  <si>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</si>
  <si>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</si>
  <si>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</si>
  <si>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</si>
  <si>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</si>
  <si>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</si>
  <si>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</si>
  <si>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</si>
  <si>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</si>
  <si>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</si>
  <si>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</si>
  <si>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</si>
  <si>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</si>
  <si>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</si>
  <si>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</si>
  <si>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</si>
  <si>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</si>
  <si>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</si>
  <si>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</si>
  <si>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</si>
  <si>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</si>
  <si>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</si>
  <si>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</si>
  <si>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</si>
  <si>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</si>
  <si>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</si>
  <si>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</si>
  <si>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</si>
  <si>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</si>
  <si>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</si>
  <si>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</si>
  <si>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</si>
  <si>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</si>
  <si>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</si>
  <si>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</si>
  <si>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</si>
  <si>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</si>
  <si>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</si>
  <si>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</si>
  <si>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</si>
  <si>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</si>
  <si>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</si>
  <si>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</si>
  <si>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</si>
  <si>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</si>
  <si>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</si>
  <si>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</si>
  <si>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</si>
  <si>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</si>
  <si>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</si>
  <si>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</si>
  <si>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</si>
  <si>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</si>
  <si>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</si>
  <si>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</si>
  <si>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</si>
  <si>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</si>
  <si>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</si>
  <si>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</si>
  <si>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</si>
  <si>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</si>
  <si>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</si>
  <si>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</si>
  <si>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</si>
  <si>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</si>
  <si>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</si>
  <si>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</si>
  <si>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</si>
  <si>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</si>
  <si>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</si>
  <si>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</si>
  <si>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</si>
  <si>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</si>
  <si>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</si>
  <si>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</si>
  <si>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</si>
  <si>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</si>
  <si>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</si>
  <si>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</si>
  <si>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</si>
  <si>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</si>
  <si>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</si>
  <si>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</si>
  <si>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</si>
  <si>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</si>
  <si>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</si>
  <si>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</si>
  <si>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</si>
  <si>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</si>
  <si>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</si>
  <si>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</si>
  <si>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</si>
  <si>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</si>
  <si>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</si>
  <si>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</si>
  <si>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</si>
  <si>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</si>
  <si>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</si>
  <si>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</si>
  <si>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</si>
  <si>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</si>
  <si>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</si>
  <si>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</si>
  <si>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</si>
  <si>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</si>
  <si>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</si>
  <si>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</si>
  <si>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</si>
  <si>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</si>
  <si>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</si>
  <si>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</si>
  <si>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</si>
  <si>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</si>
  <si>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</si>
  <si>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</si>
  <si>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</si>
  <si>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</si>
  <si>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</si>
  <si>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</si>
  <si>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</si>
  <si>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</si>
  <si>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</si>
  <si>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</si>
  <si>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</si>
  <si>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</si>
  <si>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</si>
  <si>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</si>
  <si>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Elementy reklamowe płynnie poruszają się po ekranie tworząc wrażenie głębi i trójwymiarowości oraz przyciągając uwagę użytkownika.
Format reklamowy składa się z min. 2- max 4 ścianek zmieniających się kolejno wraz z przewijaniem strony przez użytkownika. W zależności od rozmiaru formatu obrót następuje w osi poziomej lub pionowej.
Format obsługuje również wyświetlanie produktów z feedu produktowego.</t>
  </si>
  <si>
    <t>Dostępne rozmiary:
300x200
300x250
600x200
600x300
600x400
750x200
750x300
970x200
970x300</t>
  </si>
  <si>
    <t>Available sizes:
300x200
300x250
600x200
600x300
600x400
750x200
750x300
970x200
970x300</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</si>
  <si>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</si>
  <si>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</si>
  <si>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</si>
  <si>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</si>
  <si>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</si>
  <si>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</si>
  <si>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</si>
  <si>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</si>
  <si>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</si>
  <si>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</si>
  <si>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</si>
  <si>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</si>
  <si>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</si>
  <si>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</si>
  <si>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</si>
  <si>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</si>
  <si>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</si>
  <si>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</si>
  <si>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</si>
  <si>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</si>
  <si>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</si>
  <si>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</si>
  <si>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</si>
  <si>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</si>
  <si>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</si>
  <si>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6.3. Leadownik Desktop</t>
  </si>
  <si>
    <t>6.4. Gazetki Reklamowe</t>
  </si>
  <si>
    <t>6.3. Lead Collector</t>
  </si>
  <si>
    <t>6.4. Advertising Newspapers</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</si>
  <si>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</si>
  <si>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</si>
  <si>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</si>
  <si>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</si>
  <si>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</si>
  <si>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</si>
  <si>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</si>
  <si>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</si>
  <si>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MidText</t>
  </si>
  <si>
    <t>x05</t>
  </si>
  <si>
    <t>WPM Zasięg (widoki zartykułowe)</t>
  </si>
  <si>
    <t>Format emitowany w widokach artykułowych serwisów WPM.</t>
  </si>
  <si>
    <t>640x280</t>
  </si>
  <si>
    <t>• Tryb kodowania: UTF-8</t>
  </si>
  <si>
    <t>• Coding type: UTF-8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</si>
</sst>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s>
  <fills count="2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779"/>
        <bgColor indexed="64"/>
      </patternFill>
    </fill>
    <fill>
      <patternFill patternType="solid">
        <fgColor rgb="FFD8BDFF"/>
        <bgColor indexed="64"/>
      </patternFill>
    </fill>
    <fill>
      <patternFill patternType="solid">
        <fgColor rgb="FFD2EC68"/>
        <bgColor indexed="64"/>
      </patternFill>
    </fill>
    <fill>
      <patternFill patternType="solid">
        <fgColor rgb="FFF6C2DC"/>
        <bgColor indexed="64"/>
      </patternFill>
    </fill>
    <fill>
      <patternFill patternType="solid">
        <fgColor rgb="FFC4CEFF"/>
        <bgColor indexed="64"/>
      </patternFill>
    </fill>
    <fill>
      <patternFill patternType="solid">
        <fgColor rgb="FFFFDCC9"/>
        <bgColor indexed="64"/>
      </patternFill>
    </fill>
    <fill>
      <patternFill patternType="solid">
        <fgColor rgb="FFBAF3CD"/>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bottom style="hair">
        <color rgb="FF00B050"/>
      </bottom>
      <diagonal/>
    </border>
  </borders>
  <cellStyleXfs count="4">
    <xf numFmtId="0" fontId="0" fillId="0" borderId="0"/>
    <xf numFmtId="0" fontId="49" fillId="0" borderId="0" applyNumberFormat="0" applyFill="0" applyBorder="0" applyAlignment="0" applyProtection="0"/>
    <xf numFmtId="0" fontId="49" fillId="0" borderId="0" applyNumberFormat="0" applyFill="0" applyBorder="0" applyAlignment="0" applyProtection="0"/>
    <xf numFmtId="0" fontId="56" fillId="23" borderId="0" applyNumberFormat="0" applyBorder="0" applyAlignment="0" applyProtection="0"/>
  </cellStyleXfs>
  <cellXfs count="565">
    <xf numFmtId="0" fontId="0" fillId="0" borderId="0" xfId="0"/>
    <xf numFmtId="0" fontId="32" fillId="3" borderId="0" xfId="0" applyFont="1" applyFill="1"/>
    <xf numFmtId="0" fontId="32" fillId="3" borderId="0" xfId="0" applyFont="1" applyFill="1" applyAlignment="1">
      <alignment horizontal="center" vertical="center"/>
    </xf>
    <xf numFmtId="0" fontId="32" fillId="4" borderId="0" xfId="0" applyFont="1" applyFill="1"/>
    <xf numFmtId="0" fontId="34" fillId="4" borderId="0" xfId="0" applyFont="1" applyFill="1" applyAlignment="1">
      <alignment horizontal="left" vertical="center"/>
    </xf>
    <xf numFmtId="0" fontId="35" fillId="3"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horizontal="center" vertical="center" wrapText="1"/>
    </xf>
    <xf numFmtId="0" fontId="36" fillId="5" borderId="8" xfId="0" applyFont="1" applyFill="1" applyBorder="1" applyAlignment="1">
      <alignment horizontal="center" vertical="center"/>
    </xf>
    <xf numFmtId="0" fontId="37" fillId="3" borderId="0" xfId="0" applyFont="1" applyFill="1"/>
    <xf numFmtId="0" fontId="38" fillId="3" borderId="0" xfId="0" applyFont="1" applyFill="1"/>
    <xf numFmtId="0" fontId="40" fillId="3" borderId="4" xfId="0" applyFont="1" applyFill="1" applyBorder="1" applyAlignment="1">
      <alignment horizontal="left" vertical="center" indent="1"/>
    </xf>
    <xf numFmtId="0" fontId="40" fillId="3" borderId="11" xfId="0" applyFont="1" applyFill="1" applyBorder="1" applyAlignment="1">
      <alignment horizontal="left" vertical="center" indent="1"/>
    </xf>
    <xf numFmtId="0" fontId="40" fillId="3" borderId="11" xfId="0" applyFont="1" applyFill="1" applyBorder="1" applyAlignment="1">
      <alignment horizontal="left" vertical="center" wrapText="1" indent="1"/>
    </xf>
    <xf numFmtId="0" fontId="40" fillId="3" borderId="12" xfId="0" applyFont="1" applyFill="1" applyBorder="1" applyAlignment="1">
      <alignment horizontal="left" vertical="center" indent="1"/>
    </xf>
    <xf numFmtId="0" fontId="40" fillId="3" borderId="12" xfId="0" applyFont="1" applyFill="1" applyBorder="1" applyAlignment="1">
      <alignment horizontal="left" vertical="center" wrapText="1" indent="1"/>
    </xf>
    <xf numFmtId="0" fontId="40" fillId="3" borderId="15" xfId="0" applyFont="1" applyFill="1" applyBorder="1" applyAlignment="1">
      <alignment horizontal="left" vertical="center" wrapText="1" indent="1"/>
    </xf>
    <xf numFmtId="0" fontId="45" fillId="0" borderId="0" xfId="0" applyFont="1"/>
    <xf numFmtId="0" fontId="47" fillId="0" borderId="0" xfId="0" applyFont="1"/>
    <xf numFmtId="16" fontId="45" fillId="0" borderId="0" xfId="0" applyNumberFormat="1" applyFont="1"/>
    <xf numFmtId="0" fontId="46" fillId="0" borderId="0" xfId="0" applyFont="1"/>
    <xf numFmtId="0" fontId="45" fillId="9" borderId="0" xfId="0" applyFont="1" applyFill="1"/>
    <xf numFmtId="0" fontId="0" fillId="3" borderId="0" xfId="0" applyFill="1"/>
    <xf numFmtId="0" fontId="40" fillId="3" borderId="17" xfId="0" applyFont="1" applyFill="1" applyBorder="1" applyAlignment="1">
      <alignment horizontal="left" vertical="center" indent="1"/>
    </xf>
    <xf numFmtId="0" fontId="40" fillId="3" borderId="17" xfId="0" applyFont="1" applyFill="1" applyBorder="1" applyAlignment="1">
      <alignment horizontal="left" vertical="center" wrapText="1" indent="1"/>
    </xf>
    <xf numFmtId="0" fontId="40" fillId="3" borderId="1" xfId="0" applyFont="1" applyFill="1" applyBorder="1" applyAlignment="1">
      <alignment horizontal="left" vertical="center" wrapText="1" indent="1"/>
    </xf>
    <xf numFmtId="0" fontId="40" fillId="3" borderId="18" xfId="0" applyFont="1" applyFill="1" applyBorder="1" applyAlignment="1">
      <alignment horizontal="left" vertical="center" wrapText="1" indent="1"/>
    </xf>
    <xf numFmtId="0" fontId="39" fillId="10" borderId="11" xfId="0" applyFont="1" applyFill="1" applyBorder="1" applyAlignment="1">
      <alignment horizontal="left" vertical="center" wrapText="1" indent="1" readingOrder="1"/>
    </xf>
    <xf numFmtId="0" fontId="39" fillId="10" borderId="12" xfId="0" applyFont="1" applyFill="1" applyBorder="1" applyAlignment="1">
      <alignment horizontal="left" vertical="center" wrapText="1" indent="1" readingOrder="1"/>
    </xf>
    <xf numFmtId="0" fontId="40" fillId="10" borderId="1" xfId="0" applyFont="1" applyFill="1" applyBorder="1" applyAlignment="1">
      <alignment horizontal="left" vertical="center" indent="1"/>
    </xf>
    <xf numFmtId="0" fontId="51" fillId="14" borderId="0" xfId="0" applyFont="1" applyFill="1" applyAlignment="1">
      <alignment horizontal="left" vertical="center" indent="1"/>
    </xf>
    <xf numFmtId="0" fontId="40" fillId="0" borderId="11" xfId="0" applyFont="1" applyBorder="1" applyAlignment="1">
      <alignment horizontal="left" vertical="center" indent="1"/>
    </xf>
    <xf numFmtId="0" fontId="40"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0" fontId="0" fillId="0" borderId="0" xfId="0" applyAlignment="1">
      <alignment horizontal="left" indent="2"/>
    </xf>
    <xf numFmtId="0" fontId="49" fillId="0" borderId="0" xfId="1" applyAlignment="1">
      <alignment horizontal="left" indent="2"/>
    </xf>
    <xf numFmtId="0" fontId="41" fillId="2" borderId="1" xfId="0" applyFont="1" applyFill="1" applyBorder="1" applyAlignment="1">
      <alignment horizontal="left" vertical="center" wrapText="1" indent="1" readingOrder="1"/>
    </xf>
    <xf numFmtId="0" fontId="40" fillId="0" borderId="13" xfId="0" applyFont="1" applyBorder="1" applyAlignment="1">
      <alignment horizontal="left" vertical="center" indent="1"/>
    </xf>
    <xf numFmtId="0" fontId="52" fillId="10" borderId="13" xfId="1" applyFont="1" applyFill="1" applyBorder="1" applyAlignment="1">
      <alignment horizontal="left" vertical="center" wrapText="1" indent="1" readingOrder="1"/>
    </xf>
    <xf numFmtId="0" fontId="52" fillId="10" borderId="12" xfId="1" applyFont="1" applyFill="1" applyBorder="1" applyAlignment="1">
      <alignment horizontal="left" vertical="center" wrapText="1" indent="1" readingOrder="1"/>
    </xf>
    <xf numFmtId="0" fontId="40" fillId="0" borderId="12" xfId="0" applyFont="1" applyBorder="1" applyAlignment="1">
      <alignment horizontal="left" vertical="center" indent="1"/>
    </xf>
    <xf numFmtId="0" fontId="40" fillId="10" borderId="12" xfId="0" applyFont="1" applyFill="1" applyBorder="1" applyAlignment="1">
      <alignment horizontal="left" vertical="center" indent="1"/>
    </xf>
    <xf numFmtId="0" fontId="40" fillId="0" borderId="0" xfId="0" applyFont="1"/>
    <xf numFmtId="0" fontId="40" fillId="0" borderId="14" xfId="0" applyFont="1" applyBorder="1" applyAlignment="1">
      <alignment horizontal="left" vertical="center" indent="1"/>
    </xf>
    <xf numFmtId="0" fontId="40" fillId="3" borderId="14" xfId="0" applyFont="1" applyFill="1" applyBorder="1" applyAlignment="1">
      <alignment horizontal="left" vertical="center" indent="1"/>
    </xf>
    <xf numFmtId="0" fontId="40" fillId="3" borderId="3" xfId="0" applyFont="1" applyFill="1" applyBorder="1" applyAlignment="1">
      <alignment horizontal="left" vertical="center" indent="1"/>
    </xf>
    <xf numFmtId="0" fontId="40" fillId="3" borderId="13" xfId="0" applyFont="1" applyFill="1" applyBorder="1" applyAlignment="1">
      <alignment horizontal="left" vertical="center" indent="1"/>
    </xf>
    <xf numFmtId="0" fontId="0" fillId="0" borderId="0" xfId="0" applyAlignment="1">
      <alignment wrapText="1"/>
    </xf>
    <xf numFmtId="0" fontId="40" fillId="0" borderId="0" xfId="0" applyFont="1" applyAlignment="1">
      <alignment horizontal="left" indent="1"/>
    </xf>
    <xf numFmtId="49" fontId="40" fillId="0" borderId="0" xfId="0" applyNumberFormat="1" applyFont="1" applyAlignment="1">
      <alignment horizontal="left" vertical="center" indent="1"/>
    </xf>
    <xf numFmtId="0" fontId="31" fillId="3" borderId="0" xfId="0" applyFont="1" applyFill="1"/>
    <xf numFmtId="0" fontId="31" fillId="3" borderId="0" xfId="0" applyFont="1" applyFill="1" applyAlignment="1">
      <alignment horizontal="center" vertical="center"/>
    </xf>
    <xf numFmtId="0" fontId="31" fillId="4" borderId="0" xfId="0" applyFont="1" applyFill="1"/>
    <xf numFmtId="0" fontId="31" fillId="0" borderId="0" xfId="0" applyFont="1"/>
    <xf numFmtId="0" fontId="39" fillId="10" borderId="14"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39" fillId="10" borderId="14" xfId="0" applyFont="1" applyFill="1" applyBorder="1" applyAlignment="1">
      <alignment vertical="center" wrapText="1" indent="1" readingOrder="1"/>
    </xf>
    <xf numFmtId="0" fontId="53" fillId="0" borderId="0" xfId="0" applyFont="1" applyAlignment="1">
      <alignment horizontal="left" vertical="center" indent="1"/>
    </xf>
    <xf numFmtId="0" fontId="40" fillId="0" borderId="0" xfId="0" applyFont="1" applyAlignment="1">
      <alignment horizontal="left" vertical="center" indent="1"/>
    </xf>
    <xf numFmtId="2" fontId="40" fillId="0" borderId="0" xfId="0" applyNumberFormat="1" applyFont="1" applyAlignment="1">
      <alignment horizontal="left" vertical="center" indent="1"/>
    </xf>
    <xf numFmtId="0" fontId="40" fillId="3" borderId="25" xfId="0" applyFont="1" applyFill="1" applyBorder="1" applyAlignment="1">
      <alignment horizontal="left" vertical="center" indent="1"/>
    </xf>
    <xf numFmtId="0" fontId="54" fillId="3" borderId="0" xfId="0" applyFont="1" applyFill="1"/>
    <xf numFmtId="0" fontId="55" fillId="3" borderId="0" xfId="1" applyFont="1" applyFill="1"/>
    <xf numFmtId="0" fontId="40" fillId="3" borderId="13" xfId="0" applyFont="1" applyFill="1" applyBorder="1" applyAlignment="1">
      <alignment horizontal="left" vertical="center" wrapText="1" indent="1"/>
    </xf>
    <xf numFmtId="0" fontId="40" fillId="3" borderId="4" xfId="0" applyFont="1" applyFill="1" applyBorder="1" applyAlignment="1">
      <alignment horizontal="left" vertical="center" wrapText="1" indent="1"/>
    </xf>
    <xf numFmtId="0" fontId="40" fillId="0" borderId="4" xfId="0" applyFont="1" applyBorder="1" applyAlignment="1">
      <alignment horizontal="left" vertical="center" wrapText="1" indent="1"/>
    </xf>
    <xf numFmtId="0" fontId="30" fillId="3" borderId="0" xfId="0" applyFont="1" applyFill="1"/>
    <xf numFmtId="0" fontId="30" fillId="3" borderId="0" xfId="0" applyFont="1" applyFill="1" applyAlignment="1">
      <alignment horizontal="center" vertical="center"/>
    </xf>
    <xf numFmtId="0" fontId="30" fillId="4" borderId="0" xfId="0" applyFont="1" applyFill="1"/>
    <xf numFmtId="0" fontId="30" fillId="22" borderId="0" xfId="0" applyFont="1" applyFill="1"/>
    <xf numFmtId="0" fontId="40" fillId="0" borderId="12" xfId="0" applyFont="1" applyBorder="1" applyAlignment="1">
      <alignment horizontal="left" vertical="center" wrapText="1" indent="1"/>
    </xf>
    <xf numFmtId="0" fontId="52" fillId="10" borderId="25" xfId="1" applyFont="1" applyFill="1" applyBorder="1" applyAlignment="1">
      <alignment horizontal="left" vertical="center" wrapText="1" indent="1" readingOrder="1"/>
    </xf>
    <xf numFmtId="0" fontId="39" fillId="10" borderId="25" xfId="0" applyFont="1" applyFill="1" applyBorder="1" applyAlignment="1">
      <alignment horizontal="left" vertical="center" wrapText="1" indent="1" readingOrder="1"/>
    </xf>
    <xf numFmtId="0" fontId="40" fillId="3" borderId="3"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39" fillId="10" borderId="4" xfId="0" applyFont="1" applyFill="1" applyBorder="1" applyAlignment="1">
      <alignment horizontal="left" vertical="center" wrapText="1" indent="1" readingOrder="1"/>
    </xf>
    <xf numFmtId="0" fontId="40" fillId="3" borderId="16" xfId="0" applyFont="1" applyFill="1" applyBorder="1" applyAlignment="1">
      <alignment horizontal="left" vertical="center" indent="1"/>
    </xf>
    <xf numFmtId="0" fontId="40" fillId="3" borderId="24" xfId="0" applyFont="1" applyFill="1" applyBorder="1" applyAlignment="1">
      <alignment horizontal="left" vertical="center" indent="1"/>
    </xf>
    <xf numFmtId="0" fontId="42" fillId="3" borderId="12" xfId="0" applyFont="1" applyFill="1" applyBorder="1" applyAlignment="1">
      <alignment horizontal="left" vertical="center" wrapText="1" indent="1"/>
    </xf>
    <xf numFmtId="0" fontId="39" fillId="3" borderId="17" xfId="0" applyFont="1" applyFill="1" applyBorder="1" applyAlignment="1">
      <alignment horizontal="left" vertical="center" wrapText="1" indent="1" readingOrder="1"/>
    </xf>
    <xf numFmtId="0" fontId="42"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0" fillId="3" borderId="1" xfId="0" applyFont="1" applyFill="1" applyBorder="1" applyAlignment="1">
      <alignment horizontal="left" vertical="center"/>
    </xf>
    <xf numFmtId="0" fontId="44" fillId="10" borderId="12" xfId="3" applyFont="1" applyFill="1" applyBorder="1" applyAlignment="1">
      <alignment horizontal="left" vertical="center" wrapText="1" indent="1" readingOrder="1"/>
    </xf>
    <xf numFmtId="0" fontId="44" fillId="10" borderId="3" xfId="3" applyFont="1" applyFill="1" applyBorder="1" applyAlignment="1">
      <alignment horizontal="left" vertical="center" wrapText="1" indent="1" readingOrder="1"/>
    </xf>
    <xf numFmtId="0" fontId="44" fillId="10" borderId="13" xfId="3" applyFont="1" applyFill="1" applyBorder="1" applyAlignment="1">
      <alignment horizontal="left" vertical="center" wrapText="1" indent="1" readingOrder="1"/>
    </xf>
    <xf numFmtId="0" fontId="52" fillId="10" borderId="4" xfId="0" applyFont="1" applyFill="1" applyBorder="1" applyAlignment="1">
      <alignment horizontal="left" vertical="center" wrapText="1" indent="1" readingOrder="1"/>
    </xf>
    <xf numFmtId="0" fontId="40" fillId="0" borderId="4" xfId="0" applyFont="1" applyBorder="1" applyAlignment="1">
      <alignment horizontal="left" vertical="center" indent="1"/>
    </xf>
    <xf numFmtId="0" fontId="0" fillId="7" borderId="0" xfId="0" applyFill="1"/>
    <xf numFmtId="0" fontId="0" fillId="8" borderId="0" xfId="0" applyFill="1"/>
    <xf numFmtId="0" fontId="29" fillId="0" borderId="0" xfId="0" applyFont="1" applyAlignment="1">
      <alignment horizontal="left"/>
    </xf>
    <xf numFmtId="0" fontId="29" fillId="0" borderId="0" xfId="0" applyFont="1"/>
    <xf numFmtId="0" fontId="29" fillId="0" borderId="0" xfId="0" applyFont="1" applyAlignment="1">
      <alignment horizontal="left" indent="2"/>
    </xf>
    <xf numFmtId="0" fontId="0" fillId="3" borderId="0" xfId="0" applyFill="1" applyAlignment="1">
      <alignment horizontal="left" vertical="center"/>
    </xf>
    <xf numFmtId="0" fontId="0" fillId="22" borderId="0" xfId="0" applyFill="1"/>
    <xf numFmtId="0" fontId="45" fillId="22" borderId="0" xfId="0" applyFont="1" applyFill="1"/>
    <xf numFmtId="0" fontId="0" fillId="9" borderId="0" xfId="0" applyFill="1"/>
    <xf numFmtId="0" fontId="0" fillId="3" borderId="0" xfId="0" applyFill="1" applyAlignment="1">
      <alignment horizontal="left"/>
    </xf>
    <xf numFmtId="49" fontId="0" fillId="3" borderId="0" xfId="0" applyNumberFormat="1" applyFill="1"/>
    <xf numFmtId="0" fontId="57" fillId="22" borderId="0" xfId="0" applyFont="1" applyFill="1" applyAlignment="1">
      <alignment vertical="center" wrapText="1"/>
    </xf>
    <xf numFmtId="0" fontId="42" fillId="3" borderId="3" xfId="0" applyFont="1" applyFill="1" applyBorder="1" applyAlignment="1">
      <alignment horizontal="left" vertical="center" wrapText="1" indent="1"/>
    </xf>
    <xf numFmtId="0" fontId="40" fillId="0" borderId="13" xfId="0" applyFont="1" applyBorder="1" applyAlignment="1">
      <alignment horizontal="left" vertical="center" wrapText="1" indent="1"/>
    </xf>
    <xf numFmtId="0" fontId="28" fillId="0" borderId="0" xfId="0" applyFont="1"/>
    <xf numFmtId="0" fontId="28" fillId="0" borderId="0" xfId="0" applyFont="1" applyAlignment="1">
      <alignment wrapText="1"/>
    </xf>
    <xf numFmtId="0" fontId="0" fillId="3" borderId="13" xfId="0" applyFill="1" applyBorder="1" applyAlignment="1">
      <alignment horizontal="center" vertical="center"/>
    </xf>
    <xf numFmtId="0" fontId="52" fillId="10" borderId="13" xfId="2" applyFont="1" applyFill="1" applyBorder="1" applyAlignment="1">
      <alignment horizontal="left" vertical="center" indent="1"/>
    </xf>
    <xf numFmtId="0" fontId="41" fillId="2" borderId="4"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50" fillId="3" borderId="11" xfId="1" applyFont="1" applyFill="1" applyBorder="1" applyAlignment="1">
      <alignment horizontal="center" vertical="center" wrapText="1"/>
    </xf>
    <xf numFmtId="0" fontId="50" fillId="3" borderId="13" xfId="1" applyFont="1" applyFill="1" applyBorder="1" applyAlignment="1">
      <alignment horizontal="center" vertical="center" wrapText="1"/>
    </xf>
    <xf numFmtId="0" fontId="50" fillId="3" borderId="12" xfId="1" applyFont="1" applyFill="1" applyBorder="1" applyAlignment="1">
      <alignment horizontal="center" vertical="center" wrapText="1"/>
    </xf>
    <xf numFmtId="0" fontId="50" fillId="3" borderId="17" xfId="1" applyFont="1" applyFill="1" applyBorder="1" applyAlignment="1">
      <alignment horizontal="center" vertical="center" wrapText="1"/>
    </xf>
    <xf numFmtId="0" fontId="50" fillId="3" borderId="14" xfId="1" applyFont="1" applyFill="1" applyBorder="1" applyAlignment="1">
      <alignment horizontal="center" vertical="center" wrapText="1"/>
    </xf>
    <xf numFmtId="0" fontId="50" fillId="3" borderId="12" xfId="1" applyFont="1" applyFill="1" applyBorder="1" applyAlignment="1">
      <alignment horizontal="center" vertical="center"/>
    </xf>
    <xf numFmtId="0" fontId="50" fillId="3" borderId="17" xfId="1" applyFont="1" applyFill="1" applyBorder="1" applyAlignment="1">
      <alignment horizontal="center" vertical="center" wrapText="1" readingOrder="1"/>
    </xf>
    <xf numFmtId="0" fontId="50" fillId="3" borderId="4" xfId="1" applyFont="1" applyFill="1" applyBorder="1" applyAlignment="1">
      <alignment horizontal="center" vertical="center" wrapText="1"/>
    </xf>
    <xf numFmtId="0" fontId="50" fillId="3" borderId="3" xfId="1" applyFont="1" applyFill="1" applyBorder="1" applyAlignment="1">
      <alignment horizontal="center" vertical="center" wrapText="1"/>
    </xf>
    <xf numFmtId="0" fontId="50" fillId="3" borderId="11" xfId="1" applyFont="1" applyFill="1" applyBorder="1" applyAlignment="1">
      <alignment horizontal="center" vertical="center"/>
    </xf>
    <xf numFmtId="0" fontId="50" fillId="3" borderId="13" xfId="1" applyFont="1" applyFill="1" applyBorder="1" applyAlignment="1">
      <alignment horizontal="center" vertical="center"/>
    </xf>
    <xf numFmtId="0" fontId="42" fillId="3" borderId="4" xfId="0" applyFont="1" applyFill="1" applyBorder="1" applyAlignment="1">
      <alignment horizontal="left" vertical="center" indent="1"/>
    </xf>
    <xf numFmtId="0" fontId="42" fillId="3" borderId="4" xfId="0" applyFont="1" applyFill="1" applyBorder="1" applyAlignment="1">
      <alignment horizontal="left" vertical="center" wrapText="1" indent="1"/>
    </xf>
    <xf numFmtId="0" fontId="41" fillId="2" borderId="11" xfId="0" applyFont="1" applyFill="1" applyBorder="1" applyAlignment="1">
      <alignment horizontal="left" vertical="center" wrapText="1" indent="1" readingOrder="1"/>
    </xf>
    <xf numFmtId="0" fontId="42" fillId="3" borderId="11" xfId="0" applyFont="1" applyFill="1" applyBorder="1" applyAlignment="1">
      <alignment horizontal="left" vertical="center" indent="1"/>
    </xf>
    <xf numFmtId="0" fontId="41" fillId="2" borderId="13" xfId="0" applyFont="1" applyFill="1" applyBorder="1" applyAlignment="1">
      <alignment horizontal="left" vertical="center" wrapText="1" indent="1" readingOrder="1"/>
    </xf>
    <xf numFmtId="0" fontId="42" fillId="3" borderId="13" xfId="0" applyFont="1" applyFill="1" applyBorder="1" applyAlignment="1">
      <alignment horizontal="left" vertical="center" indent="1"/>
    </xf>
    <xf numFmtId="0" fontId="42" fillId="3" borderId="13" xfId="0" applyFont="1" applyFill="1" applyBorder="1" applyAlignment="1">
      <alignment horizontal="left" vertical="center" wrapText="1" indent="1"/>
    </xf>
    <xf numFmtId="0" fontId="42" fillId="3" borderId="12" xfId="0" applyFont="1" applyFill="1" applyBorder="1" applyAlignment="1">
      <alignment horizontal="left" vertical="center" indent="1"/>
    </xf>
    <xf numFmtId="0" fontId="42" fillId="3" borderId="3" xfId="0" applyFont="1" applyFill="1" applyBorder="1" applyAlignment="1">
      <alignment horizontal="left" vertical="center" indent="1"/>
    </xf>
    <xf numFmtId="0" fontId="41" fillId="3" borderId="11" xfId="0" applyFont="1" applyFill="1" applyBorder="1" applyAlignment="1">
      <alignment horizontal="left" vertical="center" wrapText="1" indent="1"/>
    </xf>
    <xf numFmtId="0" fontId="41" fillId="2" borderId="12" xfId="0" applyFont="1" applyFill="1" applyBorder="1" applyAlignment="1">
      <alignment horizontal="left" vertical="center" wrapText="1" indent="1" readingOrder="1"/>
    </xf>
    <xf numFmtId="0" fontId="44" fillId="2" borderId="11" xfId="0" applyFont="1" applyFill="1" applyBorder="1" applyAlignment="1">
      <alignment horizontal="left" vertical="center" wrapText="1" indent="1" readingOrder="1"/>
    </xf>
    <xf numFmtId="0" fontId="44" fillId="2" borderId="13" xfId="0" applyFont="1" applyFill="1" applyBorder="1" applyAlignment="1">
      <alignment horizontal="left" vertical="center" wrapText="1" indent="1" readingOrder="1"/>
    </xf>
    <xf numFmtId="0" fontId="44" fillId="2" borderId="12" xfId="0" applyFont="1" applyFill="1" applyBorder="1" applyAlignment="1">
      <alignment horizontal="left" vertical="center" wrapText="1" indent="1" readingOrder="1"/>
    </xf>
    <xf numFmtId="0" fontId="42" fillId="3" borderId="21" xfId="0" applyFont="1" applyFill="1" applyBorder="1" applyAlignment="1">
      <alignment horizontal="left" vertical="center" wrapText="1" indent="1"/>
    </xf>
    <xf numFmtId="0" fontId="27" fillId="0" borderId="0" xfId="0" applyFont="1"/>
    <xf numFmtId="0" fontId="26" fillId="0" borderId="0" xfId="0" applyFont="1"/>
    <xf numFmtId="0" fontId="58" fillId="0" borderId="0" xfId="0" applyFont="1" applyAlignment="1">
      <alignment vertical="top" wrapText="1"/>
    </xf>
    <xf numFmtId="0" fontId="0" fillId="0" borderId="0" xfId="0" applyAlignment="1">
      <alignment vertical="top"/>
    </xf>
    <xf numFmtId="0" fontId="58" fillId="0" borderId="0" xfId="0" applyFont="1"/>
    <xf numFmtId="0" fontId="58" fillId="0" borderId="0" xfId="0" applyFont="1" applyAlignment="1">
      <alignment wrapText="1"/>
    </xf>
    <xf numFmtId="0" fontId="25" fillId="0" borderId="0" xfId="0" applyFont="1"/>
    <xf numFmtId="0" fontId="45" fillId="0" borderId="0" xfId="0" applyFont="1" applyAlignment="1">
      <alignment wrapText="1"/>
    </xf>
    <xf numFmtId="0" fontId="24" fillId="0" borderId="0" xfId="0" applyFont="1" applyAlignment="1">
      <alignment wrapText="1"/>
    </xf>
    <xf numFmtId="2" fontId="0" fillId="0" borderId="0" xfId="0" applyNumberFormat="1" applyAlignment="1">
      <alignment wrapText="1"/>
    </xf>
    <xf numFmtId="0" fontId="53"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3" fillId="0" borderId="0" xfId="0" applyFont="1"/>
    <xf numFmtId="0" fontId="0" fillId="3" borderId="32" xfId="0" applyFill="1" applyBorder="1"/>
    <xf numFmtId="0" fontId="0" fillId="3" borderId="29" xfId="0" applyFill="1" applyBorder="1"/>
    <xf numFmtId="0" fontId="0" fillId="3" borderId="32" xfId="0" applyFill="1" applyBorder="1" applyAlignment="1">
      <alignment vertical="center"/>
    </xf>
    <xf numFmtId="0" fontId="0" fillId="3" borderId="0" xfId="0" applyFill="1" applyAlignment="1">
      <alignment vertical="center"/>
    </xf>
    <xf numFmtId="0" fontId="22" fillId="0" borderId="0" xfId="0" applyFont="1"/>
    <xf numFmtId="0" fontId="49" fillId="0" borderId="0" xfId="1"/>
    <xf numFmtId="0" fontId="59"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47" fillId="0" borderId="0" xfId="0" applyFont="1" applyAlignment="1">
      <alignment horizontal="left" wrapText="1"/>
    </xf>
    <xf numFmtId="0" fontId="21" fillId="0" borderId="0" xfId="0" applyFont="1"/>
    <xf numFmtId="0" fontId="20" fillId="0" borderId="0" xfId="0" applyFont="1"/>
    <xf numFmtId="0" fontId="20" fillId="0" borderId="0" xfId="0" applyFont="1" applyAlignment="1">
      <alignment wrapText="1"/>
    </xf>
    <xf numFmtId="0" fontId="0" fillId="3" borderId="0" xfId="0" applyFill="1" applyAlignment="1">
      <alignment vertical="top"/>
    </xf>
    <xf numFmtId="0" fontId="0" fillId="3" borderId="29" xfId="0" applyFill="1" applyBorder="1" applyAlignment="1">
      <alignment vertical="center"/>
    </xf>
    <xf numFmtId="0" fontId="19" fillId="0" borderId="0" xfId="0" applyFont="1" applyAlignment="1">
      <alignment wrapText="1"/>
    </xf>
    <xf numFmtId="0" fontId="18" fillId="0" borderId="0" xfId="0" applyFont="1"/>
    <xf numFmtId="0" fontId="17" fillId="0" borderId="0" xfId="0" applyFont="1"/>
    <xf numFmtId="0" fontId="17" fillId="0" borderId="0" xfId="0" applyFont="1" applyAlignment="1">
      <alignment wrapText="1"/>
    </xf>
    <xf numFmtId="0" fontId="17" fillId="0" borderId="0" xfId="0" applyFont="1" applyAlignment="1">
      <alignment horizontal="left" indent="2"/>
    </xf>
    <xf numFmtId="0" fontId="16" fillId="0" borderId="0" xfId="0" applyFont="1" applyAlignment="1">
      <alignment wrapText="1"/>
    </xf>
    <xf numFmtId="0" fontId="16" fillId="0" borderId="0" xfId="0" applyFont="1" applyAlignment="1">
      <alignment horizontal="left"/>
    </xf>
    <xf numFmtId="0" fontId="16" fillId="0" borderId="0" xfId="0" applyFont="1" applyAlignment="1">
      <alignment horizontal="left" indent="2"/>
    </xf>
    <xf numFmtId="0" fontId="16" fillId="0" borderId="0" xfId="0" applyFont="1"/>
    <xf numFmtId="0" fontId="15" fillId="0" borderId="0" xfId="0" applyFont="1" applyAlignment="1">
      <alignment wrapText="1"/>
    </xf>
    <xf numFmtId="0" fontId="60" fillId="0" borderId="0" xfId="0" applyFont="1" applyAlignment="1">
      <alignment horizontal="justify" vertical="center"/>
    </xf>
    <xf numFmtId="0" fontId="61" fillId="24" borderId="34" xfId="0" applyFont="1" applyFill="1" applyBorder="1" applyAlignment="1">
      <alignment horizontal="left" vertical="center"/>
    </xf>
    <xf numFmtId="0" fontId="61" fillId="24" borderId="35" xfId="0" applyFont="1" applyFill="1" applyBorder="1" applyAlignment="1">
      <alignment horizontal="left" vertical="center"/>
    </xf>
    <xf numFmtId="0" fontId="60" fillId="24" borderId="35" xfId="0" applyFont="1" applyFill="1" applyBorder="1" applyAlignment="1">
      <alignment horizontal="left" vertical="center"/>
    </xf>
    <xf numFmtId="0" fontId="60" fillId="25" borderId="36" xfId="0" applyFont="1" applyFill="1" applyBorder="1" applyAlignment="1">
      <alignment horizontal="left" vertical="center"/>
    </xf>
    <xf numFmtId="0" fontId="60" fillId="25" borderId="37" xfId="0" applyFont="1" applyFill="1" applyBorder="1" applyAlignment="1">
      <alignment horizontal="left" vertical="center"/>
    </xf>
    <xf numFmtId="0" fontId="40" fillId="10" borderId="0" xfId="0" applyFont="1" applyFill="1" applyAlignment="1">
      <alignment horizontal="left" vertical="center" indent="1"/>
    </xf>
    <xf numFmtId="0" fontId="40" fillId="10" borderId="13" xfId="0" applyFont="1" applyFill="1" applyBorder="1" applyAlignment="1">
      <alignment horizontal="left" vertical="center" indent="1"/>
    </xf>
    <xf numFmtId="0" fontId="39" fillId="10" borderId="26" xfId="0" applyFont="1" applyFill="1" applyBorder="1" applyAlignment="1">
      <alignment horizontal="center" vertical="center" wrapText="1" readingOrder="1"/>
    </xf>
    <xf numFmtId="0" fontId="39" fillId="10" borderId="27" xfId="0" applyFont="1" applyFill="1" applyBorder="1" applyAlignment="1">
      <alignment horizontal="center" vertical="center" wrapText="1" readingOrder="1"/>
    </xf>
    <xf numFmtId="0" fontId="39" fillId="10" borderId="15" xfId="0" applyFont="1" applyFill="1" applyBorder="1" applyAlignment="1">
      <alignment horizontal="center" vertical="center" wrapText="1" readingOrder="1"/>
    </xf>
    <xf numFmtId="0" fontId="39" fillId="10" borderId="18" xfId="0" applyFont="1" applyFill="1" applyBorder="1" applyAlignment="1">
      <alignment horizontal="center" vertical="center" wrapText="1" readingOrder="1"/>
    </xf>
    <xf numFmtId="0" fontId="44" fillId="10" borderId="27" xfId="3" applyFont="1" applyFill="1" applyBorder="1" applyAlignment="1">
      <alignment horizontal="left" vertical="center" wrapText="1" indent="1" readingOrder="1"/>
    </xf>
    <xf numFmtId="0" fontId="44" fillId="10" borderId="24" xfId="3" applyFont="1" applyFill="1" applyBorder="1" applyAlignment="1">
      <alignment horizontal="left" vertical="center" wrapText="1" indent="1" readingOrder="1"/>
    </xf>
    <xf numFmtId="0" fontId="39" fillId="10" borderId="26" xfId="0" applyFont="1" applyFill="1" applyBorder="1" applyAlignment="1">
      <alignment horizontal="left" vertical="center" wrapText="1" indent="1" readingOrder="1"/>
    </xf>
    <xf numFmtId="0" fontId="44" fillId="10" borderId="18" xfId="3" applyFont="1" applyFill="1" applyBorder="1" applyAlignment="1">
      <alignment horizontal="left" vertical="center" wrapText="1" indent="1" readingOrder="1"/>
    </xf>
    <xf numFmtId="0" fontId="44" fillId="10" borderId="16" xfId="3" applyFont="1" applyFill="1" applyBorder="1" applyAlignment="1">
      <alignment horizontal="left" vertical="center" wrapText="1" indent="1" readingOrder="1"/>
    </xf>
    <xf numFmtId="0" fontId="39" fillId="10" borderId="15" xfId="0" applyFont="1" applyFill="1" applyBorder="1" applyAlignment="1">
      <alignment horizontal="left" vertical="center" wrapText="1" indent="1" readingOrder="1"/>
    </xf>
    <xf numFmtId="0" fontId="39" fillId="10" borderId="41" xfId="0" applyFont="1" applyFill="1" applyBorder="1" applyAlignment="1">
      <alignment horizontal="left" vertical="center" wrapText="1" indent="1" readingOrder="1"/>
    </xf>
    <xf numFmtId="0" fontId="39" fillId="10" borderId="27" xfId="0" applyFont="1" applyFill="1" applyBorder="1" applyAlignment="1">
      <alignment horizontal="left" vertical="center" wrapText="1" indent="1" readingOrder="1"/>
    </xf>
    <xf numFmtId="0" fontId="52" fillId="10" borderId="23" xfId="0" applyFont="1" applyFill="1" applyBorder="1" applyAlignment="1">
      <alignment horizontal="left" vertical="center" wrapText="1" indent="1" readingOrder="1"/>
    </xf>
    <xf numFmtId="0" fontId="52" fillId="10" borderId="30" xfId="0" applyFont="1" applyFill="1" applyBorder="1" applyAlignment="1">
      <alignment horizontal="left" vertical="center" wrapText="1" indent="1" readingOrder="1"/>
    </xf>
    <xf numFmtId="0" fontId="39" fillId="10" borderId="18" xfId="0" applyFont="1" applyFill="1" applyBorder="1" applyAlignment="1">
      <alignment horizontal="left" vertical="center" wrapText="1" indent="1" readingOrder="1"/>
    </xf>
    <xf numFmtId="0" fontId="39" fillId="10" borderId="28" xfId="0" applyFont="1" applyFill="1" applyBorder="1" applyAlignment="1">
      <alignment horizontal="left" vertical="center" wrapText="1" indent="1" readingOrder="1"/>
    </xf>
    <xf numFmtId="0" fontId="39" fillId="10" borderId="24" xfId="0" applyFont="1" applyFill="1" applyBorder="1" applyAlignment="1">
      <alignment horizontal="left" vertical="center" wrapText="1" indent="1" readingOrder="1"/>
    </xf>
    <xf numFmtId="0" fontId="39" fillId="10" borderId="42" xfId="0" applyFont="1" applyFill="1" applyBorder="1" applyAlignment="1">
      <alignment horizontal="left" vertical="center" wrapText="1" indent="1" readingOrder="1"/>
    </xf>
    <xf numFmtId="0" fontId="39" fillId="10" borderId="16" xfId="0" applyFont="1" applyFill="1" applyBorder="1" applyAlignment="1">
      <alignment horizontal="left" vertical="center" wrapText="1" indent="1" readingOrder="1"/>
    </xf>
    <xf numFmtId="0" fontId="52" fillId="10" borderId="27" xfId="1" applyFont="1" applyFill="1" applyBorder="1" applyAlignment="1">
      <alignment horizontal="left" vertical="center" wrapText="1" indent="1" readingOrder="1"/>
    </xf>
    <xf numFmtId="0" fontId="52" fillId="10" borderId="18" xfId="1" applyFont="1" applyFill="1" applyBorder="1" applyAlignment="1">
      <alignment horizontal="left" vertical="center" wrapText="1" indent="1" readingOrder="1"/>
    </xf>
    <xf numFmtId="0" fontId="50" fillId="10" borderId="1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50" fillId="10" borderId="15" xfId="1" applyFont="1" applyFill="1" applyBorder="1" applyAlignment="1">
      <alignment horizontal="center" vertical="center" wrapText="1" readingOrder="1"/>
    </xf>
    <xf numFmtId="0" fontId="50" fillId="10" borderId="26" xfId="1" applyFont="1" applyFill="1" applyBorder="1" applyAlignment="1">
      <alignment horizontal="center" vertical="center" wrapText="1" readingOrder="1"/>
    </xf>
    <xf numFmtId="0" fontId="50" fillId="10" borderId="41" xfId="1" applyFont="1" applyFill="1" applyBorder="1" applyAlignment="1">
      <alignment horizontal="center" vertical="center" wrapText="1" readingOrder="1"/>
    </xf>
    <xf numFmtId="0" fontId="50" fillId="10" borderId="25" xfId="1" applyFont="1" applyFill="1" applyBorder="1" applyAlignment="1">
      <alignment horizontal="center" vertical="center" wrapText="1" readingOrder="1"/>
    </xf>
    <xf numFmtId="0" fontId="50" fillId="10" borderId="30" xfId="1" applyFont="1" applyFill="1" applyBorder="1" applyAlignment="1">
      <alignment horizontal="center" vertical="center" wrapText="1" readingOrder="1"/>
    </xf>
    <xf numFmtId="0" fontId="50" fillId="10" borderId="23" xfId="1" applyFont="1" applyFill="1" applyBorder="1" applyAlignment="1">
      <alignment horizontal="center" vertical="center" wrapText="1" readingOrder="1"/>
    </xf>
    <xf numFmtId="0" fontId="50" fillId="10" borderId="16" xfId="1" applyFont="1" applyFill="1" applyBorder="1" applyAlignment="1">
      <alignment horizontal="center" vertical="center" wrapText="1" readingOrder="1"/>
    </xf>
    <xf numFmtId="0" fontId="50" fillId="10" borderId="24" xfId="1" applyFont="1" applyFill="1" applyBorder="1" applyAlignment="1">
      <alignment horizontal="center" vertical="center" wrapText="1" readingOrder="1"/>
    </xf>
    <xf numFmtId="0" fontId="52" fillId="10" borderId="13" xfId="3" applyFont="1" applyFill="1" applyBorder="1" applyAlignment="1">
      <alignment horizontal="left" vertical="center" indent="1"/>
    </xf>
    <xf numFmtId="0" fontId="40" fillId="0" borderId="12" xfId="0" applyFont="1" applyBorder="1" applyAlignment="1">
      <alignment vertical="center"/>
    </xf>
    <xf numFmtId="0" fontId="40" fillId="10" borderId="11" xfId="0" applyFont="1" applyFill="1" applyBorder="1" applyAlignment="1">
      <alignment horizontal="left" vertical="center" indent="1"/>
    </xf>
    <xf numFmtId="0" fontId="40" fillId="10" borderId="4" xfId="0" applyFont="1" applyFill="1" applyBorder="1" applyAlignment="1">
      <alignment horizontal="left" vertical="center" indent="1"/>
    </xf>
    <xf numFmtId="0" fontId="50" fillId="10" borderId="41" xfId="1" applyFont="1" applyFill="1" applyBorder="1" applyAlignment="1">
      <alignment horizontal="center" vertical="center"/>
    </xf>
    <xf numFmtId="0" fontId="50" fillId="10" borderId="25" xfId="1" applyFont="1" applyFill="1" applyBorder="1" applyAlignment="1">
      <alignment horizontal="center" vertical="center"/>
    </xf>
    <xf numFmtId="0" fontId="50" fillId="10" borderId="0" xfId="1" applyFont="1" applyFill="1" applyBorder="1" applyAlignment="1">
      <alignment horizontal="center" vertical="center" wrapText="1" readingOrder="1"/>
    </xf>
    <xf numFmtId="0" fontId="50" fillId="10" borderId="40" xfId="1" applyFont="1" applyFill="1" applyBorder="1" applyAlignment="1">
      <alignment horizontal="center" vertical="center" wrapText="1" readingOrder="1"/>
    </xf>
    <xf numFmtId="0" fontId="50" fillId="10" borderId="39" xfId="1" applyFont="1" applyFill="1" applyBorder="1" applyAlignment="1">
      <alignment horizontal="center" vertical="center" wrapText="1" readingOrder="1"/>
    </xf>
    <xf numFmtId="0" fontId="40" fillId="10" borderId="30" xfId="0" applyFont="1" applyFill="1" applyBorder="1" applyAlignment="1">
      <alignment horizontal="left" vertical="center" indent="1"/>
    </xf>
    <xf numFmtId="0" fontId="40" fillId="10" borderId="27" xfId="0" applyFont="1" applyFill="1" applyBorder="1" applyAlignment="1">
      <alignment horizontal="left" vertical="center" indent="1"/>
    </xf>
    <xf numFmtId="0" fontId="14" fillId="0" borderId="0" xfId="0" applyFont="1"/>
    <xf numFmtId="0" fontId="50" fillId="10" borderId="42" xfId="1" applyFont="1" applyFill="1" applyBorder="1" applyAlignment="1">
      <alignment horizontal="center" vertical="center" wrapText="1" readingOrder="1"/>
    </xf>
    <xf numFmtId="0" fontId="40" fillId="10" borderId="17" xfId="0" applyFont="1" applyFill="1" applyBorder="1" applyAlignment="1">
      <alignment horizontal="left" vertical="center" indent="1"/>
    </xf>
    <xf numFmtId="0" fontId="40" fillId="10" borderId="41" xfId="0" applyFont="1" applyFill="1" applyBorder="1" applyAlignment="1">
      <alignment horizontal="center" vertical="center"/>
    </xf>
    <xf numFmtId="0" fontId="40" fillId="10" borderId="25" xfId="0" applyFont="1" applyFill="1" applyBorder="1" applyAlignment="1">
      <alignment horizontal="center" vertical="center"/>
    </xf>
    <xf numFmtId="0" fontId="39" fillId="10" borderId="41" xfId="0" applyFont="1" applyFill="1" applyBorder="1" applyAlignment="1">
      <alignment horizontal="center" vertical="center" wrapText="1" readingOrder="1"/>
    </xf>
    <xf numFmtId="0" fontId="39" fillId="10" borderId="25" xfId="0"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2" fillId="10" borderId="42" xfId="1" applyFont="1" applyFill="1" applyBorder="1" applyAlignment="1">
      <alignment horizontal="center" vertical="center" wrapText="1" readingOrder="1"/>
    </xf>
    <xf numFmtId="0" fontId="52" fillId="10" borderId="28" xfId="1" applyFont="1" applyFill="1" applyBorder="1" applyAlignment="1">
      <alignment horizontal="center" vertical="center" wrapText="1" readingOrder="1"/>
    </xf>
    <xf numFmtId="0" fontId="52" fillId="10" borderId="41" xfId="1" applyFont="1" applyFill="1" applyBorder="1" applyAlignment="1">
      <alignment horizontal="center" vertical="center" wrapText="1" readingOrder="1"/>
    </xf>
    <xf numFmtId="0" fontId="52" fillId="10" borderId="25" xfId="1" applyFont="1" applyFill="1" applyBorder="1" applyAlignment="1">
      <alignment horizontal="center" vertical="center" wrapText="1" readingOrder="1"/>
    </xf>
    <xf numFmtId="0" fontId="39" fillId="10" borderId="30" xfId="0" applyFont="1" applyFill="1" applyBorder="1" applyAlignment="1">
      <alignment horizontal="center" vertical="center" wrapText="1" readingOrder="1"/>
    </xf>
    <xf numFmtId="0" fontId="39" fillId="10" borderId="23" xfId="0" applyFont="1" applyFill="1" applyBorder="1" applyAlignment="1">
      <alignment horizontal="center" vertical="center" wrapText="1" readingOrder="1"/>
    </xf>
    <xf numFmtId="0" fontId="40" fillId="10" borderId="41" xfId="0" applyFont="1" applyFill="1" applyBorder="1" applyAlignment="1">
      <alignment horizontal="center" vertical="center" readingOrder="1"/>
    </xf>
    <xf numFmtId="0" fontId="40" fillId="10" borderId="25" xfId="0" applyFont="1" applyFill="1" applyBorder="1" applyAlignment="1">
      <alignment horizontal="center" vertical="center" readingOrder="1"/>
    </xf>
    <xf numFmtId="0" fontId="40" fillId="10" borderId="27" xfId="0" applyFont="1" applyFill="1" applyBorder="1" applyAlignment="1">
      <alignment horizontal="center" vertical="center" readingOrder="1"/>
    </xf>
    <xf numFmtId="0" fontId="41" fillId="2" borderId="3" xfId="0" applyFont="1" applyFill="1" applyBorder="1" applyAlignment="1">
      <alignment horizontal="left" vertical="center" wrapText="1" indent="1" readingOrder="1"/>
    </xf>
    <xf numFmtId="0" fontId="50" fillId="10" borderId="30" xfId="1" applyFont="1" applyFill="1" applyBorder="1" applyAlignment="1">
      <alignment horizontal="center" vertical="center"/>
    </xf>
    <xf numFmtId="0" fontId="50" fillId="10" borderId="10" xfId="1" applyFont="1" applyFill="1" applyBorder="1" applyAlignment="1">
      <alignment horizontal="center" vertical="center"/>
    </xf>
    <xf numFmtId="0" fontId="50" fillId="10" borderId="21" xfId="1" applyFont="1" applyFill="1" applyBorder="1" applyAlignment="1">
      <alignment horizontal="center" vertical="center"/>
    </xf>
    <xf numFmtId="0" fontId="50" fillId="10" borderId="26" xfId="1" applyFont="1" applyFill="1" applyBorder="1" applyAlignment="1">
      <alignment horizontal="center" vertical="center"/>
    </xf>
    <xf numFmtId="0" fontId="50" fillId="10" borderId="0" xfId="1" applyFont="1" applyFill="1" applyBorder="1" applyAlignment="1">
      <alignment horizontal="center" vertical="center"/>
    </xf>
    <xf numFmtId="0" fontId="50" fillId="10" borderId="24" xfId="1" applyFont="1" applyFill="1" applyBorder="1" applyAlignment="1">
      <alignment horizontal="center" vertical="center"/>
    </xf>
    <xf numFmtId="0" fontId="50" fillId="10" borderId="29" xfId="1" applyFont="1" applyFill="1" applyBorder="1" applyAlignment="1">
      <alignment horizontal="center" vertical="center"/>
    </xf>
    <xf numFmtId="0" fontId="50" fillId="10" borderId="23" xfId="1" applyFont="1" applyFill="1" applyBorder="1" applyAlignment="1">
      <alignment horizontal="center" vertical="center"/>
    </xf>
    <xf numFmtId="0" fontId="50" fillId="10" borderId="15" xfId="1" applyFont="1" applyFill="1" applyBorder="1" applyAlignment="1">
      <alignment horizontal="center" vertical="center"/>
    </xf>
    <xf numFmtId="0" fontId="52" fillId="10" borderId="18" xfId="2" applyFont="1" applyFill="1" applyBorder="1" applyAlignment="1">
      <alignment horizontal="center" vertical="center"/>
    </xf>
    <xf numFmtId="0" fontId="52" fillId="10" borderId="27" xfId="2"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7" xfId="1" applyFont="1" applyFill="1" applyBorder="1" applyAlignment="1">
      <alignment horizontal="center" vertical="center"/>
    </xf>
    <xf numFmtId="0" fontId="13" fillId="0" borderId="0" xfId="0" applyFont="1"/>
    <xf numFmtId="0" fontId="50" fillId="3" borderId="2" xfId="1" applyFont="1" applyFill="1" applyBorder="1" applyAlignment="1">
      <alignment horizontal="center" vertical="center"/>
    </xf>
    <xf numFmtId="0" fontId="39" fillId="10" borderId="3" xfId="0" applyFont="1" applyFill="1" applyBorder="1" applyAlignment="1">
      <alignment horizontal="left" vertical="center" wrapText="1" indent="1" readingOrder="1"/>
    </xf>
    <xf numFmtId="0" fontId="40" fillId="10" borderId="3" xfId="0" applyFont="1" applyFill="1" applyBorder="1" applyAlignment="1">
      <alignment horizontal="left" vertical="center" indent="1"/>
    </xf>
    <xf numFmtId="0" fontId="52" fillId="10" borderId="3" xfId="1" applyFont="1" applyFill="1" applyBorder="1" applyAlignment="1">
      <alignment horizontal="left" vertical="center" wrapText="1" indent="1" readingOrder="1"/>
    </xf>
    <xf numFmtId="0" fontId="40" fillId="3" borderId="27" xfId="0" applyFont="1" applyFill="1" applyBorder="1" applyAlignment="1">
      <alignment horizontal="left" vertical="center" indent="1"/>
    </xf>
    <xf numFmtId="0" fontId="50" fillId="3" borderId="14" xfId="1" applyFont="1" applyFill="1" applyBorder="1" applyAlignment="1">
      <alignment horizontal="center" vertical="center"/>
    </xf>
    <xf numFmtId="0" fontId="12" fillId="3" borderId="0" xfId="0" applyFont="1" applyFill="1"/>
    <xf numFmtId="0" fontId="12" fillId="3" borderId="0" xfId="0" applyFont="1" applyFill="1" applyAlignment="1">
      <alignment horizontal="center" vertical="center"/>
    </xf>
    <xf numFmtId="0" fontId="12" fillId="4" borderId="0" xfId="0" applyFont="1" applyFill="1"/>
    <xf numFmtId="0" fontId="50" fillId="3" borderId="4" xfId="1" applyFont="1" applyFill="1" applyBorder="1" applyAlignment="1">
      <alignment horizontal="center" vertical="center"/>
    </xf>
    <xf numFmtId="0" fontId="49" fillId="0" borderId="0" xfId="1" applyFill="1"/>
    <xf numFmtId="0" fontId="46" fillId="0" borderId="0" xfId="0" applyFont="1" applyAlignment="1">
      <alignment horizontal="left" wrapText="1"/>
    </xf>
    <xf numFmtId="0" fontId="11" fillId="0" borderId="0" xfId="0" applyFont="1" applyAlignment="1">
      <alignment horizontal="left" wrapText="1"/>
    </xf>
    <xf numFmtId="0" fontId="46" fillId="0" borderId="0" xfId="0" applyFont="1" applyAlignment="1">
      <alignment wrapText="1"/>
    </xf>
    <xf numFmtId="0" fontId="50" fillId="3" borderId="1" xfId="1" applyFont="1" applyFill="1" applyBorder="1" applyAlignment="1">
      <alignment horizontal="center" vertical="center"/>
    </xf>
    <xf numFmtId="0" fontId="50" fillId="3" borderId="3" xfId="1" applyFont="1" applyFill="1" applyBorder="1" applyAlignment="1">
      <alignment horizontal="center" vertical="center"/>
    </xf>
    <xf numFmtId="0" fontId="10" fillId="0" borderId="0" xfId="0" applyFont="1"/>
    <xf numFmtId="0" fontId="9" fillId="0" borderId="0" xfId="0" applyFont="1"/>
    <xf numFmtId="0" fontId="42" fillId="3" borderId="17" xfId="0" applyFont="1" applyFill="1" applyBorder="1" applyAlignment="1">
      <alignment horizontal="left" vertical="center" wrapText="1" indent="1"/>
    </xf>
    <xf numFmtId="0" fontId="40" fillId="10" borderId="40" xfId="0" applyFont="1" applyFill="1" applyBorder="1" applyAlignment="1">
      <alignment horizontal="center" vertical="center" readingOrder="1"/>
    </xf>
    <xf numFmtId="0" fontId="8" fillId="0" borderId="0" xfId="0" applyFont="1" applyAlignment="1">
      <alignment wrapText="1"/>
    </xf>
    <xf numFmtId="0" fontId="0" fillId="3" borderId="33" xfId="0" applyFill="1" applyBorder="1"/>
    <xf numFmtId="0" fontId="0" fillId="3" borderId="33" xfId="0" applyFill="1" applyBorder="1" applyAlignment="1">
      <alignment vertical="center"/>
    </xf>
    <xf numFmtId="0" fontId="0" fillId="3" borderId="32" xfId="0" applyFill="1" applyBorder="1" applyAlignment="1">
      <alignment horizontal="left" vertical="center"/>
    </xf>
    <xf numFmtId="0" fontId="0" fillId="0" borderId="0" xfId="0" applyAlignment="1">
      <alignment horizontal="left" vertical="center"/>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7" fillId="3" borderId="0" xfId="0" applyFont="1" applyFill="1" applyAlignment="1">
      <alignment vertical="center" wrapText="1"/>
    </xf>
    <xf numFmtId="0" fontId="0" fillId="0" borderId="0" xfId="0" applyAlignment="1">
      <alignment vertical="center"/>
    </xf>
    <xf numFmtId="0" fontId="0" fillId="0" borderId="44" xfId="0" applyBorder="1" applyAlignment="1">
      <alignment vertical="center"/>
    </xf>
    <xf numFmtId="0" fontId="0" fillId="3" borderId="45" xfId="0" applyFill="1" applyBorder="1"/>
    <xf numFmtId="0" fontId="0" fillId="0" borderId="32" xfId="0" applyBorder="1"/>
    <xf numFmtId="0" fontId="0" fillId="0" borderId="0" xfId="0" applyAlignment="1">
      <alignment vertical="center" wrapText="1"/>
    </xf>
    <xf numFmtId="0" fontId="42" fillId="3" borderId="0" xfId="0" applyFont="1" applyFill="1"/>
    <xf numFmtId="0" fontId="65" fillId="3" borderId="16" xfId="0" applyFont="1" applyFill="1" applyBorder="1"/>
    <xf numFmtId="0" fontId="30" fillId="3" borderId="16" xfId="0" applyFont="1" applyFill="1" applyBorder="1"/>
    <xf numFmtId="0" fontId="65" fillId="3" borderId="16" xfId="1" applyFont="1" applyFill="1" applyBorder="1"/>
    <xf numFmtId="0" fontId="66" fillId="3" borderId="16" xfId="1" applyFont="1" applyFill="1" applyBorder="1"/>
    <xf numFmtId="0" fontId="49" fillId="3" borderId="16" xfId="1" applyFill="1" applyBorder="1"/>
    <xf numFmtId="0" fontId="31" fillId="3" borderId="16" xfId="0" applyFont="1" applyFill="1" applyBorder="1"/>
    <xf numFmtId="0" fontId="6" fillId="3" borderId="16" xfId="0" applyFont="1" applyFill="1" applyBorder="1"/>
    <xf numFmtId="0" fontId="67" fillId="3" borderId="16" xfId="0" applyFont="1" applyFill="1" applyBorder="1"/>
    <xf numFmtId="0" fontId="5" fillId="0" borderId="0" xfId="0" applyFont="1" applyAlignment="1">
      <alignment horizontal="left" wrapText="1"/>
    </xf>
    <xf numFmtId="0" fontId="5" fillId="0" borderId="0" xfId="0" applyFont="1" applyAlignment="1">
      <alignment horizontal="left"/>
    </xf>
    <xf numFmtId="0" fontId="40" fillId="3" borderId="2" xfId="0" applyFont="1" applyFill="1" applyBorder="1" applyAlignment="1">
      <alignment horizontal="left" vertical="center" wrapText="1" indent="1"/>
    </xf>
    <xf numFmtId="0" fontId="50" fillId="0" borderId="13" xfId="1" applyFont="1" applyFill="1" applyBorder="1" applyAlignment="1">
      <alignment horizontal="center" vertical="center" wrapText="1"/>
    </xf>
    <xf numFmtId="0" fontId="50" fillId="0" borderId="12" xfId="1" applyFont="1" applyFill="1" applyBorder="1" applyAlignment="1">
      <alignment horizontal="center" vertical="center" wrapText="1"/>
    </xf>
    <xf numFmtId="0" fontId="40" fillId="3" borderId="1" xfId="0" applyFont="1" applyFill="1" applyBorder="1" applyAlignment="1">
      <alignment horizontal="left" vertical="center" indent="1"/>
    </xf>
    <xf numFmtId="0" fontId="40" fillId="3" borderId="2" xfId="0" applyFont="1" applyFill="1" applyBorder="1" applyAlignment="1">
      <alignment horizontal="left" vertical="center" indent="1"/>
    </xf>
    <xf numFmtId="0" fontId="40" fillId="3" borderId="1" xfId="0" applyFont="1" applyFill="1" applyBorder="1"/>
    <xf numFmtId="0" fontId="40" fillId="3" borderId="21" xfId="0" applyFont="1" applyFill="1" applyBorder="1"/>
    <xf numFmtId="0" fontId="40" fillId="3" borderId="11" xfId="0" applyFont="1" applyFill="1" applyBorder="1"/>
    <xf numFmtId="0" fontId="40" fillId="3" borderId="0" xfId="0" applyFont="1" applyFill="1"/>
    <xf numFmtId="0" fontId="40" fillId="3" borderId="3" xfId="0" applyFont="1" applyFill="1" applyBorder="1"/>
    <xf numFmtId="0" fontId="40" fillId="3" borderId="29" xfId="0" applyFont="1" applyFill="1" applyBorder="1"/>
    <xf numFmtId="0" fontId="40" fillId="3" borderId="12" xfId="0" applyFont="1" applyFill="1" applyBorder="1"/>
    <xf numFmtId="0" fontId="40" fillId="3" borderId="32" xfId="0" applyFont="1" applyFill="1" applyBorder="1"/>
    <xf numFmtId="0" fontId="40" fillId="3" borderId="13" xfId="0" applyFont="1" applyFill="1" applyBorder="1"/>
    <xf numFmtId="0" fontId="40" fillId="3" borderId="12" xfId="0" applyFont="1" applyFill="1" applyBorder="1" applyAlignment="1">
      <alignment horizontal="left" vertical="center" indent="2"/>
    </xf>
    <xf numFmtId="0" fontId="0" fillId="3" borderId="12" xfId="0" applyFill="1" applyBorder="1"/>
    <xf numFmtId="0" fontId="40" fillId="3" borderId="11" xfId="0" applyFont="1" applyFill="1" applyBorder="1" applyAlignment="1">
      <alignment horizontal="left" vertical="center" indent="2"/>
    </xf>
    <xf numFmtId="0" fontId="0" fillId="3" borderId="11" xfId="0" applyFill="1" applyBorder="1" applyAlignment="1">
      <alignment horizontal="left" indent="1"/>
    </xf>
    <xf numFmtId="0" fontId="40" fillId="3" borderId="13" xfId="0" applyFont="1" applyFill="1" applyBorder="1" applyAlignment="1">
      <alignment horizontal="left" vertical="center" indent="2"/>
    </xf>
    <xf numFmtId="0" fontId="0" fillId="3" borderId="13" xfId="0" applyFill="1" applyBorder="1" applyAlignment="1">
      <alignment horizontal="left" indent="1"/>
    </xf>
    <xf numFmtId="0" fontId="65" fillId="3" borderId="16" xfId="0" applyFont="1" applyFill="1" applyBorder="1" applyAlignment="1">
      <alignment wrapText="1"/>
    </xf>
    <xf numFmtId="0" fontId="65" fillId="3" borderId="16" xfId="1" applyFont="1" applyFill="1" applyBorder="1" applyAlignment="1">
      <alignment wrapText="1"/>
    </xf>
    <xf numFmtId="0" fontId="0" fillId="3" borderId="1" xfId="0" applyFill="1" applyBorder="1"/>
    <xf numFmtId="0" fontId="40" fillId="0" borderId="13" xfId="0" applyFont="1" applyBorder="1" applyAlignment="1">
      <alignment vertical="center"/>
    </xf>
    <xf numFmtId="0" fontId="39" fillId="10" borderId="17" xfId="0" applyFont="1" applyFill="1" applyBorder="1" applyAlignment="1">
      <alignment horizontal="left" vertical="center" wrapText="1" indent="1" readingOrder="1"/>
    </xf>
    <xf numFmtId="0" fontId="39" fillId="10" borderId="40" xfId="0" applyFont="1" applyFill="1" applyBorder="1" applyAlignment="1">
      <alignment horizontal="center" vertical="center" wrapText="1" readingOrder="1"/>
    </xf>
    <xf numFmtId="0" fontId="39" fillId="10" borderId="39" xfId="0" applyFont="1" applyFill="1" applyBorder="1" applyAlignment="1">
      <alignment horizontal="center" vertical="center" wrapText="1" readingOrder="1"/>
    </xf>
    <xf numFmtId="0" fontId="50" fillId="0" borderId="13" xfId="1" applyFont="1" applyFill="1" applyBorder="1" applyAlignment="1">
      <alignment horizontal="center" vertical="center"/>
    </xf>
    <xf numFmtId="0" fontId="4" fillId="0" borderId="0" xfId="0" applyFont="1" applyAlignment="1">
      <alignment wrapText="1"/>
    </xf>
    <xf numFmtId="0" fontId="4" fillId="0" borderId="0" xfId="0" applyFont="1"/>
    <xf numFmtId="0" fontId="34" fillId="3" borderId="0" xfId="0" applyFont="1" applyFill="1" applyAlignment="1">
      <alignment horizontal="left" vertical="center"/>
    </xf>
    <xf numFmtId="0" fontId="68" fillId="3" borderId="0" xfId="0" applyFont="1" applyFill="1" applyAlignment="1">
      <alignment vertical="center"/>
    </xf>
    <xf numFmtId="0" fontId="69" fillId="3" borderId="0" xfId="0" applyFont="1" applyFill="1" applyAlignment="1">
      <alignment horizontal="left" vertical="center" indent="1"/>
    </xf>
    <xf numFmtId="0" fontId="69" fillId="3" borderId="0" xfId="0" applyFont="1" applyFill="1" applyAlignment="1">
      <alignment horizontal="left" vertical="center" indent="2"/>
    </xf>
    <xf numFmtId="0" fontId="71" fillId="3" borderId="0" xfId="0" applyFont="1" applyFill="1" applyAlignment="1">
      <alignment horizontal="left" vertical="center" indent="2"/>
    </xf>
    <xf numFmtId="0" fontId="72" fillId="3" borderId="0" xfId="0" applyFont="1" applyFill="1" applyAlignment="1">
      <alignment horizontal="left" vertical="center" indent="1"/>
    </xf>
    <xf numFmtId="0" fontId="41" fillId="3" borderId="0" xfId="0" applyFont="1" applyFill="1" applyAlignment="1">
      <alignment vertical="center" wrapText="1" readingOrder="1"/>
    </xf>
    <xf numFmtId="0" fontId="50" fillId="0" borderId="0" xfId="1" applyFont="1" applyBorder="1" applyAlignment="1">
      <alignment vertical="center"/>
    </xf>
    <xf numFmtId="0" fontId="50" fillId="3" borderId="0" xfId="1" applyFont="1" applyFill="1" applyBorder="1" applyAlignment="1">
      <alignment horizontal="center" vertical="center"/>
    </xf>
    <xf numFmtId="0" fontId="42" fillId="3" borderId="1"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0" fontId="77" fillId="10" borderId="2" xfId="1" applyFont="1" applyFill="1" applyBorder="1" applyAlignment="1">
      <alignment horizontal="left" vertical="center" wrapText="1" indent="1" readingOrder="1"/>
    </xf>
    <xf numFmtId="0" fontId="77" fillId="10" borderId="1" xfId="1" applyFont="1" applyFill="1" applyBorder="1" applyAlignment="1">
      <alignment horizontal="left" vertical="center" wrapText="1" indent="1" readingOrder="1"/>
    </xf>
    <xf numFmtId="0" fontId="53" fillId="10" borderId="1" xfId="0" applyFont="1" applyFill="1" applyBorder="1" applyAlignment="1">
      <alignment horizontal="left" vertical="center" indent="1"/>
    </xf>
    <xf numFmtId="0" fontId="53" fillId="10" borderId="21" xfId="0" applyFont="1" applyFill="1" applyBorder="1" applyAlignment="1">
      <alignment horizontal="left" vertical="center" wrapText="1" indent="1"/>
    </xf>
    <xf numFmtId="0" fontId="53" fillId="10" borderId="32" xfId="0" applyFont="1" applyFill="1" applyBorder="1" applyAlignment="1">
      <alignment horizontal="left" vertical="center" wrapText="1" indent="1"/>
    </xf>
    <xf numFmtId="0" fontId="53" fillId="10" borderId="29" xfId="0" applyFont="1" applyFill="1" applyBorder="1" applyAlignment="1">
      <alignment horizontal="left" vertical="center" indent="1"/>
    </xf>
    <xf numFmtId="0" fontId="53" fillId="10" borderId="33" xfId="0" applyFont="1" applyFill="1" applyBorder="1" applyAlignment="1">
      <alignment horizontal="left" vertical="center" indent="1"/>
    </xf>
    <xf numFmtId="0" fontId="76" fillId="10" borderId="25" xfId="0" applyFont="1" applyFill="1" applyBorder="1" applyAlignment="1">
      <alignment horizontal="left" vertical="center" wrapText="1" indent="1" readingOrder="1"/>
    </xf>
    <xf numFmtId="0" fontId="76" fillId="10" borderId="23" xfId="0" applyFont="1" applyFill="1" applyBorder="1" applyAlignment="1">
      <alignment horizontal="left" vertical="center" wrapText="1" indent="1" readingOrder="1"/>
    </xf>
    <xf numFmtId="0" fontId="53" fillId="6" borderId="1" xfId="0" applyFont="1" applyFill="1" applyBorder="1" applyAlignment="1">
      <alignment horizontal="left" vertical="center" indent="1"/>
    </xf>
    <xf numFmtId="0" fontId="44" fillId="3" borderId="0" xfId="0" applyFont="1" applyFill="1" applyAlignment="1">
      <alignment vertical="center" wrapText="1"/>
    </xf>
    <xf numFmtId="0" fontId="76" fillId="26" borderId="5" xfId="0" applyFont="1" applyFill="1" applyBorder="1" applyAlignment="1">
      <alignment horizontal="left" vertical="center" wrapText="1" indent="1" readingOrder="1"/>
    </xf>
    <xf numFmtId="0" fontId="50" fillId="0" borderId="1" xfId="1" applyFont="1" applyBorder="1" applyAlignment="1">
      <alignment horizontal="center" vertical="center"/>
    </xf>
    <xf numFmtId="0" fontId="42" fillId="3" borderId="7" xfId="0" applyFont="1" applyFill="1" applyBorder="1" applyAlignment="1">
      <alignment horizontal="left" vertical="center" wrapText="1" indent="1"/>
    </xf>
    <xf numFmtId="0" fontId="40" fillId="0" borderId="1" xfId="0" applyFont="1" applyBorder="1" applyAlignment="1">
      <alignment horizontal="left" vertical="center" indent="1"/>
    </xf>
    <xf numFmtId="0" fontId="50" fillId="3" borderId="1" xfId="1" applyFont="1" applyFill="1" applyBorder="1" applyAlignment="1">
      <alignment horizontal="center" vertical="center" wrapText="1"/>
    </xf>
    <xf numFmtId="0" fontId="50" fillId="0" borderId="7" xfId="1" applyFont="1" applyFill="1" applyBorder="1" applyAlignment="1">
      <alignment horizontal="center" vertical="center"/>
    </xf>
    <xf numFmtId="0" fontId="44" fillId="3" borderId="23" xfId="0" applyFont="1" applyFill="1" applyBorder="1" applyAlignment="1">
      <alignment horizontal="left" vertical="center" wrapText="1" indent="1"/>
    </xf>
    <xf numFmtId="0" fontId="50" fillId="0" borderId="16" xfId="1" applyFont="1" applyBorder="1" applyAlignment="1">
      <alignment horizontal="center" vertical="center"/>
    </xf>
    <xf numFmtId="0" fontId="50" fillId="0" borderId="16" xfId="1" applyFont="1" applyBorder="1" applyAlignment="1">
      <alignment vertical="center"/>
    </xf>
    <xf numFmtId="0" fontId="50" fillId="0" borderId="1" xfId="1" applyFont="1" applyBorder="1" applyAlignment="1">
      <alignment horizontal="center" vertical="center" wrapText="1"/>
    </xf>
    <xf numFmtId="0" fontId="76" fillId="26" borderId="0" xfId="0" applyFont="1" applyFill="1" applyAlignment="1">
      <alignment horizontal="left" vertical="center" wrapText="1" indent="1" readingOrder="1"/>
    </xf>
    <xf numFmtId="0" fontId="41" fillId="3" borderId="43" xfId="0" applyFont="1" applyFill="1" applyBorder="1" applyAlignment="1">
      <alignment vertical="center" wrapText="1" readingOrder="1"/>
    </xf>
    <xf numFmtId="0" fontId="40" fillId="0" borderId="0" xfId="0" applyFont="1" applyAlignment="1">
      <alignment vertical="center"/>
    </xf>
    <xf numFmtId="0" fontId="42" fillId="3" borderId="0" xfId="0" applyFont="1" applyFill="1" applyAlignment="1">
      <alignment vertical="center" wrapText="1"/>
    </xf>
    <xf numFmtId="0" fontId="50" fillId="3" borderId="16" xfId="1" applyFont="1" applyFill="1" applyBorder="1" applyAlignment="1">
      <alignment vertical="center"/>
    </xf>
    <xf numFmtId="0" fontId="50" fillId="3" borderId="0" xfId="1" applyFont="1" applyFill="1" applyBorder="1" applyAlignment="1">
      <alignment vertical="center"/>
    </xf>
    <xf numFmtId="0" fontId="44" fillId="3" borderId="1" xfId="0" applyFont="1" applyFill="1" applyBorder="1" applyAlignment="1">
      <alignment horizontal="left" vertical="center" wrapText="1" indent="1"/>
    </xf>
    <xf numFmtId="0" fontId="52" fillId="3" borderId="1" xfId="1" applyFont="1" applyFill="1" applyBorder="1" applyAlignment="1">
      <alignment horizontal="left" vertical="center" wrapText="1" indent="1"/>
    </xf>
    <xf numFmtId="0" fontId="52" fillId="0" borderId="1" xfId="1" applyFont="1" applyBorder="1" applyAlignment="1">
      <alignment horizontal="left" vertical="center" wrapText="1" indent="1"/>
    </xf>
    <xf numFmtId="0" fontId="76" fillId="26" borderId="6" xfId="0" applyFont="1" applyFill="1" applyBorder="1" applyAlignment="1">
      <alignment horizontal="left" vertical="center" wrapText="1" indent="1" readingOrder="1"/>
    </xf>
    <xf numFmtId="0" fontId="44" fillId="3" borderId="4" xfId="1" applyFont="1" applyFill="1" applyBorder="1" applyAlignment="1">
      <alignment horizontal="left" vertical="center" wrapText="1" indent="1"/>
    </xf>
    <xf numFmtId="0" fontId="52" fillId="0" borderId="4" xfId="1" applyFont="1" applyBorder="1" applyAlignment="1">
      <alignment horizontal="left" vertical="center" wrapText="1" indent="1"/>
    </xf>
    <xf numFmtId="0" fontId="76" fillId="26" borderId="30" xfId="0" applyFont="1" applyFill="1" applyBorder="1" applyAlignment="1">
      <alignment horizontal="left" vertical="center" wrapText="1" indent="1" readingOrder="1"/>
    </xf>
    <xf numFmtId="0" fontId="44" fillId="3" borderId="4" xfId="0" applyFont="1" applyFill="1" applyBorder="1" applyAlignment="1">
      <alignment horizontal="left" vertical="center" wrapText="1" indent="1"/>
    </xf>
    <xf numFmtId="0" fontId="44" fillId="3" borderId="2" xfId="0" applyFont="1" applyFill="1" applyBorder="1" applyAlignment="1">
      <alignment horizontal="left" vertical="center" wrapText="1" indent="1"/>
    </xf>
    <xf numFmtId="0" fontId="50" fillId="3" borderId="2" xfId="1" applyFont="1" applyFill="1" applyBorder="1" applyAlignment="1">
      <alignment horizontal="center" vertical="center" wrapText="1"/>
    </xf>
    <xf numFmtId="0" fontId="78" fillId="0" borderId="0" xfId="0" applyFont="1"/>
    <xf numFmtId="0" fontId="3" fillId="22" borderId="0" xfId="0" applyFont="1" applyFill="1" applyAlignment="1">
      <alignment wrapText="1"/>
    </xf>
    <xf numFmtId="0" fontId="3" fillId="0" borderId="0" xfId="0" applyFont="1" applyAlignment="1">
      <alignment wrapText="1"/>
    </xf>
    <xf numFmtId="0" fontId="30" fillId="28" borderId="0" xfId="0" applyFont="1" applyFill="1"/>
    <xf numFmtId="0" fontId="79" fillId="3" borderId="0" xfId="0" applyFont="1" applyFill="1" applyAlignment="1">
      <alignment vertical="center" wrapText="1"/>
    </xf>
    <xf numFmtId="0" fontId="79" fillId="3" borderId="0" xfId="0" applyFont="1" applyFill="1" applyAlignment="1">
      <alignment horizontal="center" vertical="center" wrapText="1"/>
    </xf>
    <xf numFmtId="0" fontId="48" fillId="8" borderId="0" xfId="0" applyFont="1" applyFill="1" applyAlignment="1">
      <alignment horizontal="center" vertical="center" textRotation="90"/>
    </xf>
    <xf numFmtId="0" fontId="52" fillId="3" borderId="4" xfId="1" applyFont="1" applyFill="1" applyBorder="1" applyAlignment="1">
      <alignment horizontal="left" vertical="center" wrapText="1" indent="1"/>
    </xf>
    <xf numFmtId="0" fontId="2" fillId="0" borderId="0" xfId="0" applyFont="1"/>
    <xf numFmtId="0" fontId="2" fillId="0" borderId="0" xfId="0" applyFont="1" applyAlignment="1">
      <alignment horizontal="left" wrapText="1" indent="1"/>
    </xf>
    <xf numFmtId="0" fontId="40" fillId="10" borderId="14" xfId="0" applyFont="1" applyFill="1" applyBorder="1" applyAlignment="1">
      <alignment horizontal="left" vertical="center" indent="1"/>
    </xf>
    <xf numFmtId="0" fontId="74" fillId="3" borderId="0" xfId="0" applyFont="1" applyFill="1" applyAlignment="1">
      <alignment horizontal="center" vertical="center"/>
    </xf>
    <xf numFmtId="0" fontId="73" fillId="28" borderId="0" xfId="0" applyFont="1" applyFill="1" applyAlignment="1">
      <alignment horizontal="center" vertical="center" wrapText="1"/>
    </xf>
    <xf numFmtId="0" fontId="53" fillId="6" borderId="10" xfId="0" applyFont="1" applyFill="1" applyBorder="1" applyAlignment="1">
      <alignment horizontal="left" vertical="center" indent="1"/>
    </xf>
    <xf numFmtId="0" fontId="53" fillId="6" borderId="24" xfId="0" applyFont="1" applyFill="1" applyBorder="1" applyAlignment="1">
      <alignment horizontal="left" vertical="center" indent="1"/>
    </xf>
    <xf numFmtId="0" fontId="53" fillId="6" borderId="23" xfId="0" applyFont="1" applyFill="1" applyBorder="1" applyAlignment="1">
      <alignment horizontal="left" vertical="center" indent="1"/>
    </xf>
    <xf numFmtId="0" fontId="40" fillId="10" borderId="14" xfId="0" applyFont="1" applyFill="1" applyBorder="1" applyAlignment="1">
      <alignment horizontal="left" vertical="center" indent="1"/>
    </xf>
    <xf numFmtId="0" fontId="40" fillId="10" borderId="13" xfId="0" applyFont="1" applyFill="1" applyBorder="1" applyAlignment="1">
      <alignment horizontal="left" vertical="center" indent="1"/>
    </xf>
    <xf numFmtId="0" fontId="53" fillId="10" borderId="33" xfId="0" applyFont="1" applyFill="1" applyBorder="1" applyAlignment="1">
      <alignment horizontal="left" vertical="center" indent="1"/>
    </xf>
    <xf numFmtId="0" fontId="53" fillId="10" borderId="0" xfId="0" applyFont="1" applyFill="1" applyAlignment="1">
      <alignment horizontal="left" vertical="center" indent="1"/>
    </xf>
    <xf numFmtId="0" fontId="53" fillId="10" borderId="27" xfId="0" applyFont="1" applyFill="1" applyBorder="1" applyAlignment="1">
      <alignment horizontal="left" vertical="center" indent="1"/>
    </xf>
    <xf numFmtId="0" fontId="33" fillId="11" borderId="1" xfId="0" applyFont="1" applyFill="1" applyBorder="1" applyAlignment="1">
      <alignment horizontal="center" vertical="center" wrapText="1" readingOrder="1"/>
    </xf>
    <xf numFmtId="0" fontId="76" fillId="10" borderId="2" xfId="0" applyFont="1" applyFill="1" applyBorder="1" applyAlignment="1">
      <alignment horizontal="left" vertical="center" wrapText="1" indent="1" readingOrder="1"/>
    </xf>
    <xf numFmtId="0" fontId="76" fillId="10" borderId="4" xfId="0" applyFont="1" applyFill="1" applyBorder="1" applyAlignment="1">
      <alignment horizontal="left" vertical="center" wrapText="1" indent="1" readingOrder="1"/>
    </xf>
    <xf numFmtId="0" fontId="53" fillId="10" borderId="3" xfId="0" applyFont="1" applyFill="1" applyBorder="1" applyAlignment="1">
      <alignment horizontal="left" vertical="center" indent="1"/>
    </xf>
    <xf numFmtId="0" fontId="53" fillId="10" borderId="4" xfId="0" applyFont="1" applyFill="1" applyBorder="1" applyAlignment="1">
      <alignment horizontal="left" vertical="center" indent="1"/>
    </xf>
    <xf numFmtId="0" fontId="77" fillId="10" borderId="2" xfId="1" applyFont="1" applyFill="1" applyBorder="1" applyAlignment="1">
      <alignment horizontal="left" vertical="center" wrapText="1" indent="1" readingOrder="1"/>
    </xf>
    <xf numFmtId="0" fontId="77" fillId="10" borderId="3" xfId="1" applyFont="1" applyFill="1" applyBorder="1" applyAlignment="1">
      <alignment horizontal="left" vertical="center" wrapText="1" indent="1" readingOrder="1"/>
    </xf>
    <xf numFmtId="0" fontId="77" fillId="10" borderId="4" xfId="1" applyFont="1" applyFill="1" applyBorder="1" applyAlignment="1">
      <alignment horizontal="left" vertical="center" wrapText="1" indent="1" readingOrder="1"/>
    </xf>
    <xf numFmtId="0" fontId="76" fillId="6" borderId="10" xfId="0" applyFont="1" applyFill="1" applyBorder="1" applyAlignment="1">
      <alignment horizontal="left" vertical="center" wrapText="1" indent="1" readingOrder="1"/>
    </xf>
    <xf numFmtId="0" fontId="76" fillId="6" borderId="24" xfId="0" applyFont="1" applyFill="1" applyBorder="1" applyAlignment="1">
      <alignment horizontal="left" vertical="center" wrapText="1" indent="1" readingOrder="1"/>
    </xf>
    <xf numFmtId="0" fontId="76" fillId="10" borderId="3" xfId="0" applyFont="1" applyFill="1" applyBorder="1" applyAlignment="1">
      <alignment horizontal="left" vertical="center" wrapText="1" indent="1" readingOrder="1"/>
    </xf>
    <xf numFmtId="0" fontId="53" fillId="10" borderId="2" xfId="0" applyFont="1" applyFill="1" applyBorder="1" applyAlignment="1">
      <alignment horizontal="left" vertical="center" indent="1"/>
    </xf>
    <xf numFmtId="0" fontId="50" fillId="10" borderId="42" xfId="1"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8" xfId="1" applyFont="1" applyFill="1" applyBorder="1" applyAlignment="1">
      <alignment horizontal="center" vertical="center"/>
    </xf>
    <xf numFmtId="0" fontId="50" fillId="10" borderId="27" xfId="1" applyFont="1" applyFill="1" applyBorder="1" applyAlignment="1">
      <alignment horizontal="center" vertical="center"/>
    </xf>
    <xf numFmtId="0" fontId="40" fillId="3" borderId="14" xfId="0" applyFont="1" applyFill="1" applyBorder="1" applyAlignment="1">
      <alignment horizontal="left" vertical="center" indent="1"/>
    </xf>
    <xf numFmtId="0" fontId="40" fillId="3" borderId="13" xfId="0" applyFont="1" applyFill="1" applyBorder="1" applyAlignment="1">
      <alignment horizontal="left" vertical="center" indent="1"/>
    </xf>
    <xf numFmtId="0" fontId="40" fillId="3" borderId="3" xfId="0" applyFont="1" applyFill="1" applyBorder="1" applyAlignment="1">
      <alignment horizontal="left" vertical="center" wrapText="1" indent="1"/>
    </xf>
    <xf numFmtId="0" fontId="40" fillId="3" borderId="13" xfId="0" applyFont="1" applyFill="1" applyBorder="1" applyAlignment="1">
      <alignment horizontal="left" vertical="center" wrapText="1" indent="1"/>
    </xf>
    <xf numFmtId="0" fontId="40" fillId="3" borderId="9"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50" fillId="10" borderId="42" xfId="1" applyFont="1" applyFill="1" applyBorder="1" applyAlignment="1">
      <alignment horizontal="center" vertical="center" wrapText="1" readingOrder="1"/>
    </xf>
    <xf numFmtId="0" fontId="50" fillId="10" borderId="18" xfId="1"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40" fillId="3" borderId="2" xfId="0" applyFont="1" applyFill="1" applyBorder="1" applyAlignment="1">
      <alignment horizontal="left" vertical="center" wrapText="1" indent="1"/>
    </xf>
    <xf numFmtId="0" fontId="40" fillId="3" borderId="9" xfId="0" applyFont="1" applyFill="1" applyBorder="1" applyAlignment="1">
      <alignment horizontal="center" vertical="center"/>
    </xf>
    <xf numFmtId="0" fontId="40" fillId="3" borderId="43" xfId="0" applyFont="1" applyFill="1" applyBorder="1" applyAlignment="1">
      <alignment horizontal="center" vertical="center"/>
    </xf>
    <xf numFmtId="0" fontId="40" fillId="3" borderId="10"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32" xfId="0" applyFont="1" applyFill="1" applyBorder="1" applyAlignment="1">
      <alignment horizontal="center" vertical="center"/>
    </xf>
    <xf numFmtId="0" fontId="40" fillId="3" borderId="27" xfId="0" applyFont="1" applyFill="1" applyBorder="1" applyAlignment="1">
      <alignment horizontal="center" vertical="center"/>
    </xf>
    <xf numFmtId="0" fontId="40" fillId="3" borderId="14" xfId="0" applyFont="1" applyFill="1" applyBorder="1" applyAlignment="1">
      <alignment horizontal="center" vertical="center"/>
    </xf>
    <xf numFmtId="0" fontId="40" fillId="3" borderId="13" xfId="0" applyFont="1" applyFill="1" applyBorder="1" applyAlignment="1">
      <alignment horizontal="center" vertical="center"/>
    </xf>
    <xf numFmtId="0" fontId="35" fillId="3" borderId="0" xfId="0" applyFont="1" applyFill="1" applyAlignment="1">
      <alignment horizontal="right" vertical="center" wrapText="1"/>
    </xf>
    <xf numFmtId="0" fontId="33" fillId="11" borderId="2" xfId="0" applyFont="1" applyFill="1" applyBorder="1" applyAlignment="1">
      <alignment horizontal="center" vertical="center" wrapText="1" readingOrder="1"/>
    </xf>
    <xf numFmtId="0" fontId="33" fillId="11" borderId="4" xfId="0" applyFont="1" applyFill="1" applyBorder="1" applyAlignment="1">
      <alignment horizontal="center" vertical="center" wrapText="1" readingOrder="1"/>
    </xf>
    <xf numFmtId="0" fontId="49" fillId="3" borderId="0" xfId="1" applyFill="1" applyAlignment="1">
      <alignment horizontal="center" vertical="center" wrapText="1"/>
    </xf>
    <xf numFmtId="0" fontId="33" fillId="11" borderId="9" xfId="0" applyFont="1" applyFill="1" applyBorder="1" applyAlignment="1">
      <alignment horizontal="center" vertical="center" wrapText="1" readingOrder="1"/>
    </xf>
    <xf numFmtId="0" fontId="33" fillId="11" borderId="10" xfId="0" applyFont="1" applyFill="1" applyBorder="1" applyAlignment="1">
      <alignment horizontal="center" vertical="center" wrapText="1" readingOrder="1"/>
    </xf>
    <xf numFmtId="0" fontId="79" fillId="28" borderId="0" xfId="0" applyFont="1" applyFill="1" applyAlignment="1">
      <alignment horizontal="center" vertical="center" wrapText="1"/>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39" fillId="10" borderId="14" xfId="0" applyFont="1" applyFill="1" applyBorder="1" applyAlignment="1">
      <alignment horizontal="left" vertical="center" wrapText="1" indent="1" readingOrder="1"/>
    </xf>
    <xf numFmtId="0" fontId="39" fillId="10" borderId="3"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62" fillId="3" borderId="0" xfId="0" applyFont="1" applyFill="1" applyAlignment="1">
      <alignment horizontal="left" vertical="center" wrapText="1"/>
    </xf>
    <xf numFmtId="0" fontId="49" fillId="3" borderId="0" xfId="1" applyFill="1" applyAlignment="1">
      <alignment horizontal="left" vertical="center" wrapText="1"/>
    </xf>
    <xf numFmtId="0" fontId="30" fillId="3" borderId="0" xfId="0" applyFont="1" applyFill="1" applyAlignment="1">
      <alignment horizontal="left" vertical="center"/>
    </xf>
    <xf numFmtId="0" fontId="63" fillId="3" borderId="0" xfId="0" applyFont="1" applyFill="1" applyAlignment="1">
      <alignment horizontal="left" vertical="center" wrapText="1"/>
    </xf>
    <xf numFmtId="0" fontId="64" fillId="27" borderId="0" xfId="0" applyFont="1" applyFill="1" applyAlignment="1">
      <alignment horizontal="left" vertical="center" wrapText="1"/>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33" fillId="5" borderId="1" xfId="0" applyFont="1" applyFill="1" applyBorder="1" applyAlignment="1">
      <alignment horizontal="center" vertical="center" wrapText="1" readingOrder="1"/>
    </xf>
    <xf numFmtId="0" fontId="42" fillId="3" borderId="1" xfId="0" applyFont="1" applyFill="1" applyBorder="1" applyAlignment="1">
      <alignment horizontal="left" vertical="center" indent="1"/>
    </xf>
    <xf numFmtId="0" fontId="42" fillId="3" borderId="11" xfId="0" applyFont="1" applyFill="1" applyBorder="1" applyAlignment="1">
      <alignment horizontal="left" vertical="center" indent="1"/>
    </xf>
    <xf numFmtId="0" fontId="42" fillId="3" borderId="2" xfId="0" applyFont="1" applyFill="1" applyBorder="1" applyAlignment="1">
      <alignment horizontal="left" vertical="center" indent="1"/>
    </xf>
    <xf numFmtId="0" fontId="42" fillId="3" borderId="3" xfId="0" applyFont="1" applyFill="1" applyBorder="1" applyAlignment="1">
      <alignment horizontal="left" vertical="center" indent="1"/>
    </xf>
    <xf numFmtId="0" fontId="42" fillId="3" borderId="13" xfId="0" applyFont="1" applyFill="1" applyBorder="1" applyAlignment="1">
      <alignment horizontal="left" vertical="center" indent="1"/>
    </xf>
    <xf numFmtId="0" fontId="42" fillId="3" borderId="41" xfId="0" applyFont="1" applyFill="1" applyBorder="1" applyAlignment="1">
      <alignment horizontal="left" vertical="center" wrapText="1" indent="1"/>
    </xf>
    <xf numFmtId="0" fontId="42" fillId="3" borderId="25" xfId="0" applyFont="1" applyFill="1" applyBorder="1" applyAlignment="1">
      <alignment horizontal="left" vertical="center" wrapText="1" indent="1"/>
    </xf>
    <xf numFmtId="0" fontId="42" fillId="3" borderId="40" xfId="0" applyFont="1" applyFill="1" applyBorder="1" applyAlignment="1">
      <alignment horizontal="left" vertical="center" wrapText="1" indent="1"/>
    </xf>
    <xf numFmtId="0" fontId="42" fillId="3" borderId="39" xfId="0" applyFont="1" applyFill="1" applyBorder="1" applyAlignment="1">
      <alignment horizontal="left" vertical="center" wrapText="1" indent="1"/>
    </xf>
    <xf numFmtId="0" fontId="42" fillId="3" borderId="15" xfId="0" applyFont="1" applyFill="1" applyBorder="1" applyAlignment="1">
      <alignment horizontal="left" vertical="center" wrapText="1" indent="1"/>
    </xf>
    <xf numFmtId="0" fontId="42" fillId="3" borderId="26" xfId="0" applyFont="1" applyFill="1" applyBorder="1" applyAlignment="1">
      <alignment horizontal="left" vertical="center" wrapText="1" indent="1"/>
    </xf>
    <xf numFmtId="0" fontId="42" fillId="3" borderId="40" xfId="0" applyFont="1" applyFill="1" applyBorder="1" applyAlignment="1">
      <alignment horizontal="left" vertical="center" indent="1"/>
    </xf>
    <xf numFmtId="0" fontId="42" fillId="3" borderId="39" xfId="0" applyFont="1" applyFill="1" applyBorder="1" applyAlignment="1">
      <alignment horizontal="left" vertical="center" indent="1"/>
    </xf>
    <xf numFmtId="0" fontId="42" fillId="3" borderId="9" xfId="0" applyFont="1" applyFill="1" applyBorder="1" applyAlignment="1">
      <alignment horizontal="left" vertical="center" wrapText="1" indent="1"/>
    </xf>
    <xf numFmtId="0" fontId="42" fillId="3" borderId="10" xfId="0" applyFont="1" applyFill="1" applyBorder="1" applyAlignment="1">
      <alignment horizontal="left" vertical="center" wrapText="1" indent="1"/>
    </xf>
    <xf numFmtId="0" fontId="42" fillId="3" borderId="16" xfId="0" applyFont="1" applyFill="1" applyBorder="1" applyAlignment="1">
      <alignment horizontal="left" vertical="center" wrapText="1" indent="1"/>
    </xf>
    <xf numFmtId="0" fontId="42" fillId="3" borderId="24" xfId="0" applyFont="1" applyFill="1" applyBorder="1" applyAlignment="1">
      <alignment horizontal="left" vertical="center" wrapText="1" indent="1"/>
    </xf>
    <xf numFmtId="0" fontId="42" fillId="3" borderId="18" xfId="0" applyFont="1" applyFill="1" applyBorder="1" applyAlignment="1">
      <alignment horizontal="left" vertical="center" wrapText="1" indent="1"/>
    </xf>
    <xf numFmtId="0" fontId="42" fillId="3" borderId="27" xfId="0" applyFont="1" applyFill="1" applyBorder="1" applyAlignment="1">
      <alignment horizontal="left" vertical="center" wrapText="1" indent="1"/>
    </xf>
    <xf numFmtId="0" fontId="41" fillId="2" borderId="2" xfId="0" applyFont="1" applyFill="1" applyBorder="1" applyAlignment="1">
      <alignment horizontal="left" vertical="center" wrapText="1" indent="1" readingOrder="1"/>
    </xf>
    <xf numFmtId="0" fontId="41" fillId="2" borderId="4" xfId="0" applyFont="1" applyFill="1" applyBorder="1" applyAlignment="1">
      <alignment horizontal="left" vertical="center" wrapText="1" indent="1" readingOrder="1"/>
    </xf>
    <xf numFmtId="0" fontId="42" fillId="3" borderId="30" xfId="0" applyFont="1" applyFill="1" applyBorder="1" applyAlignment="1">
      <alignment horizontal="center" vertical="center"/>
    </xf>
    <xf numFmtId="0" fontId="42" fillId="3" borderId="31" xfId="0" applyFont="1" applyFill="1" applyBorder="1" applyAlignment="1">
      <alignment horizontal="center" vertical="center"/>
    </xf>
    <xf numFmtId="0" fontId="42" fillId="3" borderId="23" xfId="0" applyFont="1" applyFill="1" applyBorder="1" applyAlignment="1">
      <alignment horizontal="center" vertical="center"/>
    </xf>
    <xf numFmtId="0" fontId="42" fillId="3" borderId="4" xfId="0" applyFont="1" applyFill="1" applyBorder="1" applyAlignment="1">
      <alignment horizontal="left" vertical="center" wrapText="1" indent="1"/>
    </xf>
    <xf numFmtId="0" fontId="42" fillId="3" borderId="1" xfId="0" applyFont="1" applyFill="1" applyBorder="1" applyAlignment="1">
      <alignment horizontal="left" vertical="center" wrapText="1" indent="1"/>
    </xf>
    <xf numFmtId="0" fontId="42" fillId="3" borderId="11" xfId="0" applyFont="1" applyFill="1" applyBorder="1" applyAlignment="1">
      <alignment horizontal="left" vertical="center" wrapText="1" indent="1"/>
    </xf>
    <xf numFmtId="0" fontId="41" fillId="2" borderId="3" xfId="0" applyFont="1" applyFill="1" applyBorder="1" applyAlignment="1">
      <alignment horizontal="left" vertical="center" wrapText="1" indent="1" readingOrder="1"/>
    </xf>
    <xf numFmtId="0" fontId="42" fillId="3" borderId="15" xfId="0" applyFont="1" applyFill="1" applyBorder="1" applyAlignment="1">
      <alignment horizontal="left" vertical="center" indent="1"/>
    </xf>
    <xf numFmtId="0" fontId="42" fillId="3" borderId="26" xfId="0" applyFont="1" applyFill="1" applyBorder="1" applyAlignment="1">
      <alignment horizontal="left" vertical="center" indent="1"/>
    </xf>
    <xf numFmtId="0" fontId="42" fillId="3" borderId="41" xfId="0" applyFont="1" applyFill="1" applyBorder="1" applyAlignment="1">
      <alignment horizontal="left" vertical="center" indent="1"/>
    </xf>
    <xf numFmtId="0" fontId="42" fillId="3" borderId="25" xfId="0" applyFont="1" applyFill="1" applyBorder="1" applyAlignment="1">
      <alignment horizontal="left" vertical="center" indent="1"/>
    </xf>
    <xf numFmtId="0" fontId="42" fillId="3" borderId="42" xfId="0" applyFont="1" applyFill="1" applyBorder="1" applyAlignment="1">
      <alignment horizontal="left" vertical="center" wrapText="1" indent="1"/>
    </xf>
    <xf numFmtId="0" fontId="42" fillId="3" borderId="28" xfId="0" applyFont="1" applyFill="1" applyBorder="1" applyAlignment="1">
      <alignment horizontal="left" vertical="center" wrapText="1" indent="1"/>
    </xf>
    <xf numFmtId="0" fontId="44" fillId="2" borderId="2" xfId="0" applyFont="1" applyFill="1" applyBorder="1" applyAlignment="1">
      <alignment horizontal="left" vertical="center" wrapText="1" indent="1" readingOrder="1"/>
    </xf>
    <xf numFmtId="0" fontId="44" fillId="2" borderId="3"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41" fillId="2" borderId="13" xfId="0" applyFont="1" applyFill="1" applyBorder="1" applyAlignment="1">
      <alignment horizontal="left" vertical="center" wrapText="1" indent="1" readingOrder="1"/>
    </xf>
    <xf numFmtId="0" fontId="33" fillId="5" borderId="9" xfId="0" applyFont="1" applyFill="1" applyBorder="1" applyAlignment="1">
      <alignment horizontal="center" vertical="center" wrapText="1" readingOrder="1"/>
    </xf>
    <xf numFmtId="0" fontId="33" fillId="5" borderId="10" xfId="0" applyFont="1" applyFill="1" applyBorder="1" applyAlignment="1">
      <alignment horizontal="center" vertical="center" wrapText="1" readingOrder="1"/>
    </xf>
    <xf numFmtId="0" fontId="33" fillId="5" borderId="30" xfId="0" applyFont="1" applyFill="1" applyBorder="1" applyAlignment="1">
      <alignment horizontal="center" vertical="center" wrapText="1" readingOrder="1"/>
    </xf>
    <xf numFmtId="0" fontId="33" fillId="5" borderId="23" xfId="0" applyFont="1" applyFill="1" applyBorder="1" applyAlignment="1">
      <alignment horizontal="center" vertical="center" wrapText="1" readingOrder="1"/>
    </xf>
    <xf numFmtId="0" fontId="75" fillId="28" borderId="0" xfId="0" applyFont="1" applyFill="1" applyAlignment="1">
      <alignment horizontal="center" vertical="center"/>
    </xf>
    <xf numFmtId="0" fontId="42" fillId="3" borderId="30" xfId="0" applyFont="1" applyFill="1" applyBorder="1" applyAlignment="1">
      <alignment horizontal="left" vertical="center" wrapText="1" indent="1"/>
    </xf>
    <xf numFmtId="0" fontId="42" fillId="3" borderId="23" xfId="0" applyFont="1" applyFill="1" applyBorder="1" applyAlignment="1">
      <alignment horizontal="left" vertical="center" wrapText="1" indent="1"/>
    </xf>
    <xf numFmtId="0" fontId="44" fillId="3" borderId="40" xfId="0" applyFont="1" applyFill="1" applyBorder="1" applyAlignment="1">
      <alignment horizontal="left" vertical="center" wrapText="1" indent="1"/>
    </xf>
    <xf numFmtId="0" fontId="44" fillId="3" borderId="39" xfId="0" applyFont="1" applyFill="1" applyBorder="1" applyAlignment="1">
      <alignment horizontal="left" vertical="center" wrapText="1" indent="1"/>
    </xf>
    <xf numFmtId="0" fontId="33" fillId="5" borderId="2" xfId="0" applyFont="1" applyFill="1" applyBorder="1" applyAlignment="1">
      <alignment horizontal="center" vertical="center" wrapText="1" readingOrder="1"/>
    </xf>
    <xf numFmtId="0" fontId="33" fillId="5" borderId="4" xfId="0" applyFont="1" applyFill="1" applyBorder="1" applyAlignment="1">
      <alignment horizontal="center" vertical="center" wrapText="1" readingOrder="1"/>
    </xf>
    <xf numFmtId="0" fontId="49" fillId="3" borderId="0" xfId="1" applyFill="1" applyAlignment="1">
      <alignment horizontal="center" vertical="center"/>
    </xf>
    <xf numFmtId="0" fontId="44" fillId="0" borderId="2" xfId="1" applyFont="1" applyBorder="1" applyAlignment="1">
      <alignment horizontal="left" vertical="center" wrapText="1" indent="1"/>
    </xf>
    <xf numFmtId="0" fontId="52" fillId="0" borderId="4" xfId="1" applyFont="1" applyBorder="1" applyAlignment="1">
      <alignment horizontal="left" vertical="center" wrapText="1" indent="1"/>
    </xf>
    <xf numFmtId="0" fontId="40" fillId="0" borderId="2" xfId="0" applyFont="1" applyBorder="1" applyAlignment="1">
      <alignment horizontal="left" vertical="center" indent="1"/>
    </xf>
    <xf numFmtId="0" fontId="40" fillId="0" borderId="4" xfId="0" applyFont="1" applyBorder="1" applyAlignment="1">
      <alignment horizontal="left" vertical="center" indent="1"/>
    </xf>
    <xf numFmtId="0" fontId="42" fillId="3" borderId="2" xfId="0" applyFont="1" applyFill="1" applyBorder="1" applyAlignment="1">
      <alignment horizontal="left" vertical="center" wrapText="1" indent="1"/>
    </xf>
    <xf numFmtId="0" fontId="76" fillId="26" borderId="43" xfId="0" applyFont="1" applyFill="1" applyBorder="1" applyAlignment="1">
      <alignment horizontal="left" vertical="center" wrapText="1" indent="1" readingOrder="1"/>
    </xf>
    <xf numFmtId="0" fontId="76" fillId="26" borderId="0" xfId="0" applyFont="1" applyFill="1" applyAlignment="1">
      <alignment horizontal="left" vertical="center" wrapText="1" indent="1" readingOrder="1"/>
    </xf>
    <xf numFmtId="0" fontId="76" fillId="26" borderId="31" xfId="0" applyFont="1" applyFill="1" applyBorder="1" applyAlignment="1">
      <alignment horizontal="left" vertical="center" wrapText="1" indent="1" readingOrder="1"/>
    </xf>
    <xf numFmtId="0" fontId="76" fillId="26" borderId="9" xfId="0" applyFont="1" applyFill="1" applyBorder="1" applyAlignment="1">
      <alignment horizontal="left" vertical="center" wrapText="1" indent="1" readingOrder="1"/>
    </xf>
    <xf numFmtId="0" fontId="76" fillId="26" borderId="30" xfId="0" applyFont="1" applyFill="1" applyBorder="1" applyAlignment="1">
      <alignment horizontal="left" vertical="center" wrapText="1" indent="1" readingOrder="1"/>
    </xf>
    <xf numFmtId="0" fontId="44" fillId="3" borderId="10" xfId="0" applyFont="1" applyFill="1" applyBorder="1" applyAlignment="1">
      <alignment horizontal="left" vertical="center" wrapText="1" indent="1"/>
    </xf>
    <xf numFmtId="0" fontId="44" fillId="3" borderId="23" xfId="0" applyFont="1" applyFill="1" applyBorder="1" applyAlignment="1">
      <alignment horizontal="left" vertical="center" wrapText="1" indent="1"/>
    </xf>
    <xf numFmtId="0" fontId="52" fillId="3" borderId="2" xfId="1" applyFont="1" applyFill="1" applyBorder="1" applyAlignment="1">
      <alignment horizontal="left" vertical="center" wrapText="1" indent="1"/>
    </xf>
    <xf numFmtId="0" fontId="52" fillId="3" borderId="4" xfId="1" applyFont="1" applyFill="1" applyBorder="1" applyAlignment="1">
      <alignment horizontal="left" vertical="center"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0" fillId="3" borderId="0" xfId="0" applyFill="1" applyAlignment="1">
      <alignment horizontal="left" vertical="center"/>
    </xf>
    <xf numFmtId="0" fontId="0" fillId="3" borderId="32" xfId="0" applyFill="1" applyBorder="1" applyAlignment="1">
      <alignment horizontal="left" vertical="center"/>
    </xf>
    <xf numFmtId="0" fontId="0" fillId="3" borderId="0" xfId="0" applyFill="1" applyAlignment="1">
      <alignment horizontal="center"/>
    </xf>
    <xf numFmtId="0" fontId="0" fillId="3" borderId="32" xfId="0" applyFill="1" applyBorder="1" applyAlignment="1">
      <alignment horizontal="center"/>
    </xf>
    <xf numFmtId="0" fontId="0" fillId="3" borderId="0" xfId="0" applyFill="1" applyAlignment="1">
      <alignment vertical="center"/>
    </xf>
    <xf numFmtId="0" fontId="0" fillId="3" borderId="32" xfId="0" applyFill="1" applyBorder="1" applyAlignment="1">
      <alignment vertical="center"/>
    </xf>
    <xf numFmtId="0" fontId="0" fillId="0" borderId="33" xfId="0" applyBorder="1" applyAlignment="1">
      <alignment horizontal="left" vertical="center"/>
    </xf>
    <xf numFmtId="0" fontId="0" fillId="0" borderId="0" xfId="0" applyAlignment="1">
      <alignment horizontal="left" vertical="center"/>
    </xf>
    <xf numFmtId="0" fontId="0" fillId="3" borderId="33" xfId="0" applyFill="1" applyBorder="1" applyAlignment="1">
      <alignment horizontal="left" vertical="center" wrapText="1"/>
    </xf>
    <xf numFmtId="0" fontId="0" fillId="3" borderId="0" xfId="0" applyFill="1" applyAlignment="1">
      <alignment horizontal="left" vertical="center" wrapText="1"/>
    </xf>
    <xf numFmtId="0" fontId="0" fillId="3" borderId="32" xfId="0" applyFill="1" applyBorder="1" applyAlignment="1">
      <alignment horizontal="left" vertical="center" wrapText="1"/>
    </xf>
    <xf numFmtId="0" fontId="0" fillId="3" borderId="33" xfId="0" applyFill="1" applyBorder="1" applyAlignment="1">
      <alignment horizontal="left" vertical="center"/>
    </xf>
    <xf numFmtId="0" fontId="33" fillId="12" borderId="0" xfId="0" applyFont="1" applyFill="1" applyAlignment="1">
      <alignment horizontal="center" vertical="center"/>
    </xf>
    <xf numFmtId="0" fontId="33" fillId="13" borderId="0" xfId="0" applyFont="1" applyFill="1" applyAlignment="1">
      <alignment horizontal="center" vertical="center"/>
    </xf>
    <xf numFmtId="0" fontId="45" fillId="0" borderId="0" xfId="0" applyFont="1" applyAlignment="1">
      <alignment horizontal="center" vertical="center"/>
    </xf>
    <xf numFmtId="0" fontId="0" fillId="3" borderId="0" xfId="0" applyFill="1" applyAlignment="1">
      <alignment horizontal="left" wrapText="1"/>
    </xf>
    <xf numFmtId="0" fontId="48" fillId="7" borderId="0" xfId="0" applyFont="1" applyFill="1" applyAlignment="1">
      <alignment horizontal="center" vertical="center" textRotation="90"/>
    </xf>
    <xf numFmtId="0" fontId="53" fillId="0" borderId="0" xfId="0" applyFont="1" applyAlignment="1">
      <alignment horizontal="left" vertical="center" indent="1"/>
    </xf>
    <xf numFmtId="0" fontId="40" fillId="0" borderId="0" xfId="0" applyFont="1" applyAlignment="1">
      <alignment horizontal="left" vertical="center" wrapText="1" indent="1"/>
    </xf>
    <xf numFmtId="0" fontId="40" fillId="0" borderId="0" xfId="0" applyFont="1" applyAlignment="1">
      <alignment horizontal="left" vertical="center" indent="1"/>
    </xf>
    <xf numFmtId="0" fontId="50" fillId="0" borderId="0" xfId="1" applyFont="1" applyAlignment="1">
      <alignment horizontal="left" vertical="center" wrapText="1" indent="1"/>
    </xf>
    <xf numFmtId="0" fontId="40" fillId="0" borderId="0" xfId="0" applyFont="1" applyAlignment="1">
      <alignment horizontal="left" wrapText="1" indent="1"/>
    </xf>
    <xf numFmtId="2" fontId="40" fillId="0" borderId="0" xfId="0" applyNumberFormat="1" applyFont="1" applyAlignment="1">
      <alignment horizontal="left" vertical="center" indent="1"/>
    </xf>
    <xf numFmtId="0" fontId="48" fillId="8" borderId="0" xfId="0" applyFont="1" applyFill="1" applyAlignment="1">
      <alignment horizontal="center" vertical="center" textRotation="90"/>
    </xf>
    <xf numFmtId="0" fontId="60" fillId="25" borderId="38" xfId="0" applyFont="1" applyFill="1" applyBorder="1" applyAlignment="1">
      <alignment horizontal="left" vertical="center"/>
    </xf>
    <xf numFmtId="0" fontId="60" fillId="25" borderId="35" xfId="0" applyFont="1" applyFill="1" applyBorder="1" applyAlignment="1">
      <alignment horizontal="left" vertical="center"/>
    </xf>
    <xf numFmtId="0" fontId="0" fillId="0" borderId="0" xfId="0" applyAlignment="1">
      <alignment horizontal="center"/>
    </xf>
    <xf numFmtId="0" fontId="0" fillId="0" borderId="32" xfId="0" applyBorder="1" applyAlignment="1">
      <alignment horizontal="center"/>
    </xf>
    <xf numFmtId="0" fontId="0" fillId="3" borderId="33" xfId="0" applyFill="1" applyBorder="1" applyAlignment="1">
      <alignment vertical="center" wrapText="1"/>
    </xf>
    <xf numFmtId="0" fontId="0" fillId="3" borderId="32" xfId="0" applyFill="1" applyBorder="1" applyAlignment="1">
      <alignment vertical="center" wrapText="1"/>
    </xf>
    <xf numFmtId="0" fontId="0" fillId="0" borderId="33"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0" fillId="0" borderId="32" xfId="0" applyBorder="1" applyAlignment="1">
      <alignment horizontal="left" vertic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23</xdr:row>
      <xdr:rowOff>9526</xdr:rowOff>
    </xdr:from>
    <xdr:to>
      <xdr:col>24</xdr:col>
      <xdr:colOff>47625</xdr:colOff>
      <xdr:row>24</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627</xdr:row>
      <xdr:rowOff>9525</xdr:rowOff>
    </xdr:from>
    <xdr:to>
      <xdr:col>7</xdr:col>
      <xdr:colOff>1123950</xdr:colOff>
      <xdr:row>640</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645</xdr:row>
      <xdr:rowOff>9526</xdr:rowOff>
    </xdr:from>
    <xdr:to>
      <xdr:col>9</xdr:col>
      <xdr:colOff>72449</xdr:colOff>
      <xdr:row>672</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760</xdr:row>
      <xdr:rowOff>0</xdr:rowOff>
    </xdr:from>
    <xdr:to>
      <xdr:col>7</xdr:col>
      <xdr:colOff>1143000</xdr:colOff>
      <xdr:row>766</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37905925"/>
          <a:ext cx="70961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9526</xdr:colOff>
      <xdr:row>958</xdr:row>
      <xdr:rowOff>9526</xdr:rowOff>
    </xdr:from>
    <xdr:to>
      <xdr:col>7</xdr:col>
      <xdr:colOff>1123950</xdr:colOff>
      <xdr:row>971</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976</xdr:row>
      <xdr:rowOff>9526</xdr:rowOff>
    </xdr:from>
    <xdr:to>
      <xdr:col>9</xdr:col>
      <xdr:colOff>72449</xdr:colOff>
      <xdr:row>1006</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38100</xdr:rowOff>
    </xdr:from>
    <xdr:to>
      <xdr:col>21</xdr:col>
      <xdr:colOff>552450</xdr:colOff>
      <xdr:row>505</xdr:row>
      <xdr:rowOff>600075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6" Type="http://schemas.openxmlformats.org/officeDocument/2006/relationships/hyperlink" Target="https://oas.wpcdn.pl/RM/Box/2023-06/SPECYFIKACJA/60/leadownik_desktop.jpg" TargetMode="External"/><Relationship Id="rId117" Type="http://schemas.openxmlformats.org/officeDocument/2006/relationships/hyperlink" Target="https://oas.wpcdn.pl/RM/Box/2023-05/SPECYFIKACJA/content_mobile/content-box-biznes-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20/nativeAD_SGO2.html" TargetMode="External"/><Relationship Id="rId47" Type="http://schemas.openxmlformats.org/officeDocument/2006/relationships/hyperlink" Target="https://oas.wpcdn.pl/RM/Box/2023-05/SPECYFIKACJA/3/panel_premium_XL.html" TargetMode="External"/><Relationship Id="rId63" Type="http://schemas.openxmlformats.org/officeDocument/2006/relationships/hyperlink" Target="https://oas.wpcdn.pl/RM/Box/2023-05/SPECYFIKACJA/half/SGWP_half-moto.html" TargetMode="External"/><Relationship Id="rId68" Type="http://schemas.openxmlformats.org/officeDocument/2006/relationships/hyperlink" Target="https://oas.wpcdn.pl/RM/Box/2023-06/SPECYFIKACJA/30/karulzelaXL_mobile.html" TargetMode="External"/><Relationship Id="rId84" Type="http://schemas.openxmlformats.org/officeDocument/2006/relationships/hyperlink" Target="https://oas.wpcdn.pl/RM/Box/2023-06/SPECYFIKACJA/60/cpm_mobile.html" TargetMode="External"/><Relationship Id="rId89" Type="http://schemas.openxmlformats.org/officeDocument/2006/relationships/hyperlink" Target="https://oas.wpcdn.pl/RM/Box/2023-05/SPECYFIKACJA/belka-reklamowa-ros-300x50_mess.html" TargetMode="External"/><Relationship Id="rId112"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3"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38" Type="http://schemas.openxmlformats.org/officeDocument/2006/relationships/hyperlink" Target="http://oas.wpcdn.pl/RM/Box/2022-04/Specyfikacja/mailing_podswietlony_wizual_.jpg" TargetMode="External"/><Relationship Id="rId154" Type="http://schemas.openxmlformats.org/officeDocument/2006/relationships/hyperlink" Target="https://oas.wpcdn.pl/RM/Box/2023-06/SPECYFIKACJA/10/multi_screening.html" TargetMode="External"/><Relationship Id="rId159"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6" Type="http://schemas.openxmlformats.org/officeDocument/2006/relationships/hyperlink" Target="https://oas.wpcdn.pl/RM/Box/2023-06/SPECYFIKACJA/10/expand_wide.html" TargetMode="External"/><Relationship Id="rId107" Type="http://schemas.openxmlformats.org/officeDocument/2006/relationships/hyperlink" Target="https://oas.wpcdn.pl/RM/Box/2023-06/SPECYFIKACJA/50/oustream.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6/SPECYFIKACJA/10/link-tekstowy_SG.html" TargetMode="External"/><Relationship Id="rId37" Type="http://schemas.openxmlformats.org/officeDocument/2006/relationships/hyperlink" Target="https://oas.wpcdn.pl/RM/Box/2023-05/SPECYFIKACJA/AD/mob_nativeadStylZ.html" TargetMode="External"/><Relationship Id="rId53" Type="http://schemas.openxmlformats.org/officeDocument/2006/relationships/hyperlink" Target="https://oas.wpcdn.pl/RM/Box/2023-06/SPECYFIKACJA/10/rectangle_dolny_wiad_mobile.html" TargetMode="External"/><Relationship Id="rId58"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74" Type="http://schemas.openxmlformats.org/officeDocument/2006/relationships/hyperlink" Target="https://oas.wpcdn.pl/RM/Box/2023-05/SPECYFIKACJA/4/wp_box_wiad.html" TargetMode="External"/><Relationship Id="rId79" Type="http://schemas.openxmlformats.org/officeDocument/2006/relationships/hyperlink" Target="https://oas.wpcdn.pl/RM/Box/2023-06/SPECYFIKACJA/40/retail-dniowka_mobile.html" TargetMode="External"/><Relationship Id="rId102" Type="http://schemas.openxmlformats.org/officeDocument/2006/relationships/hyperlink" Target="https://oas.wpcdn.pl/RM/Box/2022-04/Specyfikacja/Inbanner_Video_Ad_wizual.png" TargetMode="External"/><Relationship Id="rId123" Type="http://schemas.openxmlformats.org/officeDocument/2006/relationships/hyperlink" Target="https://oas.wpcdn.pl/RM/Box/2023-05/SPECYFIKACJA/2/SG_content_box_XL_z_tapeta.html" TargetMode="External"/><Relationship Id="rId128" Type="http://schemas.openxmlformats.org/officeDocument/2006/relationships/hyperlink" Target="https://oas.wpcdn.pl/RM/Box/2023-05/SPECYFIKACJA/1/SF_content_box.html" TargetMode="External"/><Relationship Id="rId144" Type="http://schemas.openxmlformats.org/officeDocument/2006/relationships/hyperlink" Target="https://oas.wpcdn.pl/RM/Box/2022-05/SPECYFIKACJA/CBX_Money_XL_wizual.jpg" TargetMode="External"/><Relationship Id="rId149" Type="http://schemas.openxmlformats.org/officeDocument/2006/relationships/hyperlink" Target="https://oas.wpcdn.pl/RM/Box/2023-06/SPECYFIKACJA/30/Bumper_Video_Ad.html" TargetMode="External"/><Relationship Id="rId5" Type="http://schemas.openxmlformats.org/officeDocument/2006/relationships/hyperlink" Target="https://oas.wpcdn.pl/RM/Box/2023-05/SPECYFIKACJA/banner-skalowalny-xl-600x400.html" TargetMode="External"/><Relationship Id="rId90" Type="http://schemas.openxmlformats.org/officeDocument/2006/relationships/hyperlink" Target="http://oas.wpcdn.pl/RM/Box/2022-02/Specyfikacja/statyczne/belka_reklamowa_NEWS_v2.png" TargetMode="External"/><Relationship Id="rId95" Type="http://schemas.openxmlformats.org/officeDocument/2006/relationships/hyperlink" Target="http://oas.wpcdn.pl/RM/Box/2022-04/Specyfikacja/login_mobile_wizual.jpg" TargetMode="External"/><Relationship Id="rId160" Type="http://schemas.openxmlformats.org/officeDocument/2006/relationships/hyperlink" Target="https://oas.wpcdn.pl/RM/Box/2023-09/specyfikacja/rectangle_gorny.png" TargetMode="External"/><Relationship Id="rId165" Type="http://schemas.openxmlformats.org/officeDocument/2006/relationships/hyperlink" Target="https://www.wp.pl/?wfName=basska_test_201&amp;creName=scr_animowany_blue&amp;tcidma=%5B%7B%22slot%22%3A%22003%22%2C%22id%22%3A%22128280%2F991769%2Fiaq%2FScreening_ROS%2F977414%22%7D%5D&amp;testPos=3" TargetMode="External"/><Relationship Id="rId22" Type="http://schemas.openxmlformats.org/officeDocument/2006/relationships/hyperlink" Target="https://oas.wpcdn.pl/RM/Box/2023-05/SPECYFIKACJA/2/triple_content_box.html" TargetMode="External"/><Relationship Id="rId27" Type="http://schemas.openxmlformats.org/officeDocument/2006/relationships/hyperlink" Target="https://oas.wpcdn.pl/RM/Box/2023-05/SPECYFIKACJA/AD/poczta_login.html" TargetMode="External"/><Relationship Id="rId43" Type="http://schemas.openxmlformats.org/officeDocument/2006/relationships/hyperlink" Target="https://oas.wpcdn.pl/RM/Box/2023-06/SPECYFIKACJA/10/hot_news_pudelek.html" TargetMode="External"/><Relationship Id="rId48" Type="http://schemas.openxmlformats.org/officeDocument/2006/relationships/hyperlink" Target="https://oas.wpcdn.pl/RM/Box/2023-05/SPECYFIKACJA/3/panel_premium_scroll.html" TargetMode="External"/><Relationship Id="rId64" Type="http://schemas.openxmlformats.org/officeDocument/2006/relationships/hyperlink" Target="https://oas.wpcdn.pl/RM/Box/2023-05/SPECYFIKACJA/half/SGWP_half-SZ.html" TargetMode="External"/><Relationship Id="rId69" Type="http://schemas.openxmlformats.org/officeDocument/2006/relationships/hyperlink" Target="https://oas.wpcdn.pl/RM/Box/2023-06/SPECYFIKACJA/30/Parallax_Mobile.html" TargetMode="External"/><Relationship Id="rId113" Type="http://schemas.openxmlformats.org/officeDocument/2006/relationships/hyperlink" Target="https://oas.wpcdn.pl/RM/Box/2023-05/SPECYFIKACJA/content/content-box-rotacyjny.html" TargetMode="External"/><Relationship Id="rId118" Type="http://schemas.openxmlformats.org/officeDocument/2006/relationships/hyperlink" Target="https://oas.wpcdn.pl/RM/Box/2023-05/SPECYFIKACJA/content_mobile/content-box-gwiazdy-mobile.html" TargetMode="External"/><Relationship Id="rId134" Type="http://schemas.openxmlformats.org/officeDocument/2006/relationships/hyperlink" Target="https://oas.wpcdn.pl/RM/Box/2023-05/SPECYFIKACJA/2/mob_content_box_XL.html" TargetMode="External"/><Relationship Id="rId139" Type="http://schemas.openxmlformats.org/officeDocument/2006/relationships/hyperlink" Target="https://oas.wpcdn.pl/RM/Box/2023-06/SPECYFIKACJA/50/oneTape_mobile.html" TargetMode="External"/><Relationship Id="rId80" Type="http://schemas.openxmlformats.org/officeDocument/2006/relationships/hyperlink" Target="https://oas.wpcdn.pl/RM/Box/2023-06/SPECYFIKACJA/10/welcome_XL.html" TargetMode="External"/><Relationship Id="rId85"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50" Type="http://schemas.openxmlformats.org/officeDocument/2006/relationships/hyperlink" Target="https://oas.wpcdn.pl/RM/Box/2023-06/SPECYFIKACJA/20/rectangle_skal_mobile.html" TargetMode="External"/><Relationship Id="rId155"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Biznes.html" TargetMode="External"/><Relationship Id="rId38" Type="http://schemas.openxmlformats.org/officeDocument/2006/relationships/hyperlink" Target="https://oas.wpcdn.pl/RM/Box/2023-05/SPECYFIKACJA/AD/mob_nativeadWiad.html" TargetMode="External"/><Relationship Id="rId59" Type="http://schemas.openxmlformats.org/officeDocument/2006/relationships/hyperlink" Target="https://oas.wpcdn.pl/RM/Box/2023-05/SPECYFIKACJA/half/SGWP_half-wiadomosci.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PauseAD.html" TargetMode="External"/><Relationship Id="rId124" Type="http://schemas.openxmlformats.org/officeDocument/2006/relationships/hyperlink" Target="https://oas.wpcdn.pl/RM/Box/2023-05/SPECYFIKACJA/1/SG-O2_content_box.html" TargetMode="External"/><Relationship Id="rId129" Type="http://schemas.openxmlformats.org/officeDocument/2006/relationships/hyperlink" Target="https://oas.wpcdn.pl/RM/Box/2023-05/SPECYFIKACJA/content/content_box_turystyka.html" TargetMode="External"/><Relationship Id="rId54" Type="http://schemas.openxmlformats.org/officeDocument/2006/relationships/hyperlink" Target="http://adv.wp.pl/RM/Box/2021-07/MARS/gotowe/300x250_w_aplikacji_open_fm.png" TargetMode="External"/><Relationship Id="rId70" Type="http://schemas.openxmlformats.org/officeDocument/2006/relationships/hyperlink" Target="https://oas.wpcdn.pl/RM/Box/2023-06/SPECYFIKACJA/10/mega_screening.html" TargetMode="External"/><Relationship Id="rId75" Type="http://schemas.openxmlformats.org/officeDocument/2006/relationships/hyperlink" Target="https://oas.wpcdn.pl/RM/Box/2023-05/SPECYFIKACJA/4/wp_box_sport.html" TargetMode="External"/><Relationship Id="rId91" Type="http://schemas.openxmlformats.org/officeDocument/2006/relationships/hyperlink" Target="https://oas.wpcdn.pl/RM/Box/2023-05/SPECYFIKACJA/belka_SG.html" TargetMode="External"/><Relationship Id="rId96" Type="http://schemas.openxmlformats.org/officeDocument/2006/relationships/hyperlink" Target="https://oas.wpcdn.pl/RM/Box/2023-06/SPECYFIKACJA/50/native_link_dynamiczny.jpg" TargetMode="External"/><Relationship Id="rId140" Type="http://schemas.openxmlformats.org/officeDocument/2006/relationships/hyperlink" Target="https://oas.wpcdn.pl/RM/Box/2023-05/SPECYFIKACJA/content/content_box_SZ.html" TargetMode="External"/><Relationship Id="rId145" Type="http://schemas.openxmlformats.org/officeDocument/2006/relationships/hyperlink" Target="https://oas.wpcdn.pl/RM/Box/2023-06/SPECYFIKACJA/60/leadownik_mobile.jpg" TargetMode="External"/><Relationship Id="rId161" Type="http://schemas.openxmlformats.org/officeDocument/2006/relationships/hyperlink" Target="https://oas.wpcdn.pl/RM/Box/2023-09/specyfikacja/rectangle_dolny.png" TargetMode="External"/><Relationship Id="rId166" Type="http://schemas.openxmlformats.org/officeDocument/2006/relationships/printerSettings" Target="../printerSettings/printerSettings1.bin"/><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15" Type="http://schemas.openxmlformats.org/officeDocument/2006/relationships/hyperlink" Target="https://oas.wpcdn.pl/RM/Box/2023-06/SPECYFIKACJA/10/exdpand_dbill.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AD/poczta_fullpage_login_desktop.html" TargetMode="External"/><Relationship Id="rId36" Type="http://schemas.openxmlformats.org/officeDocument/2006/relationships/hyperlink" Target="https://oas.wpcdn.pl/RM/Box/2023-05/SPECYFIKACJA/AD/mob_nativeadSport.html" TargetMode="External"/><Relationship Id="rId49" Type="http://schemas.openxmlformats.org/officeDocument/2006/relationships/hyperlink" Target="https://oas.wpcdn.pl/RM/Box/2023-05/SPECYFIKACJA/3/panel_premium_scroll_XL.html" TargetMode="External"/><Relationship Id="rId57" Type="http://schemas.openxmlformats.org/officeDocument/2006/relationships/hyperlink" Target="https://oas.wpcdn.pl/RM/Box/2023-05/SPECYFIKACJA/3/half_WPLive.html" TargetMode="External"/><Relationship Id="rId106" Type="http://schemas.openxmlformats.org/officeDocument/2006/relationships/hyperlink" Target="http://adv.wp.pl/RM/Box/2021-07/MARS/gotowe/inwideo.png" TargetMode="External"/><Relationship Id="rId114" Type="http://schemas.openxmlformats.org/officeDocument/2006/relationships/hyperlink" Target="https://oas.wpcdn.pl/RM/Box/2023-05/SPECYFIKACJA/2/SG-WP-content_box_XL_mess.html" TargetMode="External"/><Relationship Id="rId119" Type="http://schemas.openxmlformats.org/officeDocument/2006/relationships/hyperlink" Target="https://oas.wpcdn.pl/RM/Box/2023-05/SPECYFIKACJA/content/content_box_gwiazdy.html" TargetMode="External"/><Relationship Id="rId127" Type="http://schemas.openxmlformats.org/officeDocument/2006/relationships/hyperlink" Target="http://oas.wpcdn.pl/RM/Box/2022-02/Specyfikacja/statyczne/cbx_sf.jpg"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5/SPECYFIKACJA/AD/mob_midbox.html" TargetMode="External"/><Relationship Id="rId44" Type="http://schemas.openxmlformats.org/officeDocument/2006/relationships/hyperlink" Target="https://oas.wpcdn.pl/RM/Box/2023-05/SPECYFIKACJA/3/panel_premium.html" TargetMode="External"/><Relationship Id="rId52" Type="http://schemas.openxmlformats.org/officeDocument/2006/relationships/hyperlink" Target="https://oas.wpcdn.pl/RM/Box/2023-06/SPECYFIKACJA/10/rectangle.html" TargetMode="External"/><Relationship Id="rId60" Type="http://schemas.openxmlformats.org/officeDocument/2006/relationships/hyperlink" Target="https://oas.wpcdn.pl/RM/Box/2023-05/SPECYFIKACJA/half/SGWP_half-sport.html" TargetMode="External"/><Relationship Id="rId65" Type="http://schemas.openxmlformats.org/officeDocument/2006/relationships/hyperlink" Target="https://oas.wpcdn.pl/RM/Box/2023-05/SPECYFIKACJA/half/SGWP_half-turystyka.html" TargetMode="External"/><Relationship Id="rId73" Type="http://schemas.openxmlformats.org/officeDocument/2006/relationships/hyperlink" Target="https://oas.wpcdn.pl/RM/Box/2023-05/SPECYFIKACJA/4/wp_box_podniesiony.html" TargetMode="External"/><Relationship Id="rId78" Type="http://schemas.openxmlformats.org/officeDocument/2006/relationships/hyperlink" Target="https://oas.wpcdn.pl/RM/Box/2023-06/SPECYFIKACJA/40/retail-dniowka.html" TargetMode="External"/><Relationship Id="rId81" Type="http://schemas.openxmlformats.org/officeDocument/2006/relationships/hyperlink" Target="https://oas.wpcdn.pl/RM/Box/2023-06/SPECYFIKACJA/10/welcomescreen-fullpage.html" TargetMode="External"/><Relationship Id="rId86" Type="http://schemas.openxmlformats.org/officeDocument/2006/relationships/hyperlink" Target="http://oas.wpcdn.pl/RM/Box/2022-02/Specyfikacja/statyczne/skalowany_w_aplikacji_poczta_wp_v2.jpg" TargetMode="External"/><Relationship Id="rId94" Type="http://schemas.openxmlformats.org/officeDocument/2006/relationships/hyperlink" Target="https://oas.wpcdn.pl/RM/Box/2023-06/SPECYFIKACJA/20/barnding_naglowka_SG.html" TargetMode="External"/><Relationship Id="rId99" Type="http://schemas.openxmlformats.org/officeDocument/2006/relationships/hyperlink" Target="https://oas.wpcdn.pl/RM/Box/2023-05/SPECYFIKACJA/3/content_half_mobile.html" TargetMode="External"/><Relationship Id="rId101" Type="http://schemas.openxmlformats.org/officeDocument/2006/relationships/hyperlink" Target="https://oas.wpcdn.pl/RM/Box/2023-06/SPECYFIKACJA/30/branding_playera.html" TargetMode="External"/><Relationship Id="rId122" Type="http://schemas.openxmlformats.org/officeDocument/2006/relationships/hyperlink" Target="https://oas.wpcdn.pl/RM/Box/2023-05/SPECYFIKACJA/2/SG_content_box_z_tapeta.html" TargetMode="External"/><Relationship Id="rId130" Type="http://schemas.openxmlformats.org/officeDocument/2006/relationships/hyperlink" Target="https://oas.wpcdn.pl/RM/Box/2023-05/SPECYFIKACJA/content/content-box-oferty-dla-ciebie.html" TargetMode="External"/><Relationship Id="rId135" Type="http://schemas.openxmlformats.org/officeDocument/2006/relationships/hyperlink" Target="https://oas.wpcdn.pl/RM/Box/2023-05/SPECYFIKACJA/2/SG-WP-content_box_XL.html" TargetMode="External"/><Relationship Id="rId143" Type="http://schemas.openxmlformats.org/officeDocument/2006/relationships/hyperlink" Target="https://oas.wpcdn.pl/RM/Box/2023-05/SPECYFIKACJA/2/Money_content_box_XL.html" TargetMode="External"/><Relationship Id="rId148" Type="http://schemas.openxmlformats.org/officeDocument/2006/relationships/hyperlink" Target="https://oas.wpcdn.pl/RM/Box/2022-04/MARS/mailing_standardowy_wizual.png" TargetMode="External"/><Relationship Id="rId151" Type="http://schemas.openxmlformats.org/officeDocument/2006/relationships/hyperlink" Target="https://oas.wpcdn.pl/RM/Box/2023-06/SPECYFIKACJA/50/native_link_dynamiczny.jpg" TargetMode="External"/><Relationship Id="rId156" Type="http://schemas.openxmlformats.org/officeDocument/2006/relationships/hyperlink" Target="https://oas.wpcdn.pl/RM/Box/2023-05/SPECYFIKACJA/dbill_po_zalogowaniu.png" TargetMode="External"/><Relationship Id="rId164" Type="http://schemas.openxmlformats.org/officeDocument/2006/relationships/hyperlink" Target="http://oas.wpcdn.pl/RM/Box/2022-02/Specyfikacja/statyczne/Top_banner_o2.jpg" TargetMode="External"/><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gwiazdy_desktop.html" TargetMode="External"/><Relationship Id="rId109" Type="http://schemas.openxmlformats.org/officeDocument/2006/relationships/hyperlink" Target="https://oas.wpcdn.pl/RM/Box/2023-06/SPECYFIKACJA/40/startAD.html" TargetMode="External"/><Relationship Id="rId34" Type="http://schemas.openxmlformats.org/officeDocument/2006/relationships/hyperlink" Target="https://oas.wpcdn.pl/RM/Box/2023-05/SPECYFIKACJA/AD/mob_nativeadGwiazdy.html" TargetMode="External"/><Relationship Id="rId50" Type="http://schemas.openxmlformats.org/officeDocument/2006/relationships/hyperlink" Target="https://oas.wpcdn.pl/RM/Box/2023-06/SPECYFIKACJA/10/expand-reveal_mobile.html" TargetMode="External"/><Relationship Id="rId55" Type="http://schemas.openxmlformats.org/officeDocument/2006/relationships/hyperlink" Target="https://oas.wpcdn.pl/RM/Box/2023-05/SPECYFIKACJA/3/half_zasieg.html" TargetMode="External"/><Relationship Id="rId76" Type="http://schemas.openxmlformats.org/officeDocument/2006/relationships/hyperlink" Target="https://oas.wpcdn.pl/RM/Box/2023-05/SPECYFIKACJA/4/wp_box_finanse.html" TargetMode="External"/><Relationship Id="rId97" Type="http://schemas.openxmlformats.org/officeDocument/2006/relationships/hyperlink" Target="https://oas.wpcdn.pl/RM/Box/2023-06/SPECYFIKACJA/10/nativeWiad.html" TargetMode="External"/><Relationship Id="rId104" Type="http://schemas.openxmlformats.org/officeDocument/2006/relationships/hyperlink" Target="https://oas.wpcdn.pl/RM/Box/2023-06/SPECYFIKACJA/40/instrema_videoAD.html" TargetMode="External"/><Relationship Id="rId120" Type="http://schemas.openxmlformats.org/officeDocument/2006/relationships/hyperlink" Target="https://oas.wpcdn.pl/RM/Box/2023-05/SPECYFIKACJA/content/content_box_moto.html" TargetMode="External"/><Relationship Id="rId125" Type="http://schemas.openxmlformats.org/officeDocument/2006/relationships/hyperlink" Target="http://oas.wpcdn.pl/RM/Box/2022-02/Specyfikacja/statyczne/cbx_xl_o2.jpg" TargetMode="External"/><Relationship Id="rId141" Type="http://schemas.openxmlformats.org/officeDocument/2006/relationships/hyperlink" Target="https://oas.wpcdn.pl/RM/Box/2023-05/SPECYFIKACJA/2/mob_content_box_XL.html" TargetMode="External"/><Relationship Id="rId146" Type="http://schemas.openxmlformats.org/officeDocument/2006/relationships/hyperlink" Target="https://oas.wpcdn.pl/RM/Box/2023-05/SPECYFIKACJA/AD/midbox_O2_SG.html" TargetMode="External"/><Relationship Id="rId167" Type="http://schemas.openxmlformats.org/officeDocument/2006/relationships/drawing" Target="../drawings/drawing2.xm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92" Type="http://schemas.openxmlformats.org/officeDocument/2006/relationships/hyperlink" Target="http://oas.wpcdn.pl/RM/Box/2022-02/Specyfikacja/statyczne/belka_reklamowa_ROS_mobile.jpg" TargetMode="External"/><Relationship Id="rId162"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1/poczta_logout.html" TargetMode="External"/><Relationship Id="rId24" Type="http://schemas.openxmlformats.org/officeDocument/2006/relationships/hyperlink" Target="https://oas.wpcdn.pl/RM/Box/2023-06/SPECYFIKACJA/50/parallaxa_desktop.html" TargetMode="External"/><Relationship Id="rId40" Type="http://schemas.openxmlformats.org/officeDocument/2006/relationships/hyperlink" Target="https://oas.wpcdn.pl/RM/Box/2023-05/SPECYFIKACJA/4/nativeAd_moto_desktop.html" TargetMode="External"/><Relationship Id="rId45" Type="http://schemas.openxmlformats.org/officeDocument/2006/relationships/hyperlink" Target="https://oas.wpcdn.pl/RM/Box/2023-05/SPECYFIKACJA/3/panel_premium_mobile.html" TargetMode="External"/><Relationship Id="rId66" Type="http://schemas.openxmlformats.org/officeDocument/2006/relationships/hyperlink" Target="https://oas.wpcdn.pl/RM/Box/2023-05/SPECYFIKACJA/3/half_zobacz_wiecej.html" TargetMode="External"/><Relationship Id="rId87" Type="http://schemas.openxmlformats.org/officeDocument/2006/relationships/hyperlink" Target="http://oas.wpcdn.pl/RM/Box/2022-02/Specyfikacja/statyczne/banner-w-akategorii-940x90_v2.png" TargetMode="External"/><Relationship Id="rId110" Type="http://schemas.openxmlformats.org/officeDocument/2006/relationships/hyperlink" Target="https://oas.wpcdn.pl/RM/Box/2023-06/SPECYFIKACJA/60/CDC.jpg" TargetMode="External"/><Relationship Id="rId115" Type="http://schemas.openxmlformats.org/officeDocument/2006/relationships/hyperlink" Target="https://oas.wpcdn.pl/RM/Box/2023-05/SPECYFIKACJA/1/SF_content_box_XL_mess.html" TargetMode="External"/><Relationship Id="rId131" Type="http://schemas.openxmlformats.org/officeDocument/2006/relationships/hyperlink" Target="https://oas.wpcdn.pl/RM/Box/2023-05/SPECYFIKACJA/content_mobile/content-box-stylzycia-mobile.html" TargetMode="External"/><Relationship Id="rId136" Type="http://schemas.openxmlformats.org/officeDocument/2006/relationships/hyperlink" Target="https://oas.wpcdn.pl/RM/Box/2022-04/Specyfikacja/mailing_dynamiczny.html" TargetMode="External"/><Relationship Id="rId157" Type="http://schemas.openxmlformats.org/officeDocument/2006/relationships/hyperlink" Target="https://oas.wpcdn.pl/RM/Box/2023-06/SPECYFIKACJA/10/expand_baner_mobile.html" TargetMode="External"/><Relationship Id="rId61" Type="http://schemas.openxmlformats.org/officeDocument/2006/relationships/hyperlink" Target="https://oas.wpcdn.pl/RM/Box/2023-05/SPECYFIKACJA/half/SGWP_half-finanse.html" TargetMode="External"/><Relationship Id="rId82" Type="http://schemas.openxmlformats.org/officeDocument/2006/relationships/hyperlink" Target="https://oas.wpcdn.pl/RM/Box/2023-06/SPECYFIKACJA/60/commXL.html" TargetMode="External"/><Relationship Id="rId15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midbox_wp.html" TargetMode="External"/><Relationship Id="rId35" Type="http://schemas.openxmlformats.org/officeDocument/2006/relationships/hyperlink" Target="https://oas.wpcdn.pl/RM/Box/2023-05/SPECYFIKACJA/AD/mob_nativeadMoto.html" TargetMode="External"/><Relationship Id="rId56"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7" Type="http://schemas.openxmlformats.org/officeDocument/2006/relationships/hyperlink" Target="https://oas.wpcdn.pl/RM/Box/2023-06/SPECYFIKACJA/50/display_dynamiczny.html" TargetMode="External"/><Relationship Id="rId100" Type="http://schemas.openxmlformats.org/officeDocument/2006/relationships/hyperlink" Target="https://oas.wpcdn.pl/RM/Box/2023-06/SPECYFIKACJA/10/skyscraper.html" TargetMode="External"/><Relationship Id="rId105" Type="http://schemas.openxmlformats.org/officeDocument/2006/relationships/hyperlink" Target="https://oas.wpcdn.pl/RM/Box/2022-02/Specyfikacja/statyczne/inwideo.png" TargetMode="External"/><Relationship Id="rId126" Type="http://schemas.openxmlformats.org/officeDocument/2006/relationships/hyperlink" Target="http://oas.wpcdn.pl/RM/Box/2022-02/Specyfikacja/statyczne/cbx_xl_sf.jpg" TargetMode="External"/><Relationship Id="rId147" Type="http://schemas.openxmlformats.org/officeDocument/2006/relationships/hyperlink" Target="https://oas.wpcdn.pl/RM/Box/2023-06/SPECYFIKACJA/20/instream_audio.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50/karuzela_mobile.html" TargetMode="External"/><Relationship Id="rId72" Type="http://schemas.openxmlformats.org/officeDocument/2006/relationships/hyperlink" Target="https://oas.wpcdn.pl/RM/Box/2023-06/SPECYFIKACJA/10/screening.html" TargetMode="External"/><Relationship Id="rId93" Type="http://schemas.openxmlformats.org/officeDocument/2006/relationships/hyperlink" Target="http://oas.wpcdn.pl/RM/Box/2022-02/Specyfikacja/statyczne/bottom_box.jpg" TargetMode="External"/><Relationship Id="rId98" Type="http://schemas.openxmlformats.org/officeDocument/2006/relationships/hyperlink" Target="http://oas.wpcdn.pl/RM/Box/2022-02/Specyfikacja/statyczne/NativeAD_ROS_mobile.jpg" TargetMode="External"/><Relationship Id="rId121" Type="http://schemas.openxmlformats.org/officeDocument/2006/relationships/hyperlink" Target="https://oas.wpcdn.pl/RM/Box/2023-05/SPECYFIKACJA/content_mobile/content-box-moto_mobile.html" TargetMode="External"/><Relationship Id="rId142" Type="http://schemas.openxmlformats.org/officeDocument/2006/relationships/hyperlink" Target="https://oas.wpcdn.pl/RM/Box/2022-05/SPECYFIKACJA/CBX_Money_wizual.jpg" TargetMode="External"/><Relationship Id="rId163"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20/glonews_mobile.html" TargetMode="External"/><Relationship Id="rId46" Type="http://schemas.openxmlformats.org/officeDocument/2006/relationships/hyperlink" Target="https://oas.wpcdn.pl/RM/Box/2023-05/SPECYFIKACJA/3/panel_premum_mobile_fullpage.html" TargetMode="External"/><Relationship Id="rId67" Type="http://schemas.openxmlformats.org/officeDocument/2006/relationships/hyperlink" Target="https://oas.wpcdn.pl/RM/Box/2023-06/SPECYFIKACJA/30/interactive-stories.html" TargetMode="External"/><Relationship Id="rId116" Type="http://schemas.openxmlformats.org/officeDocument/2006/relationships/hyperlink" Target="https://oas.wpcdn.pl/RM/Box/2023-05/SPECYFIKACJA/content/content_box_biznes.html" TargetMode="External"/><Relationship Id="rId137" Type="http://schemas.openxmlformats.org/officeDocument/2006/relationships/hyperlink" Target="https://oas.wpcdn.pl/RM/Box/2022-04/Specyfikacja/mailing_personalizowany_wizual.jpg" TargetMode="External"/><Relationship Id="rId158" Type="http://schemas.openxmlformats.org/officeDocument/2006/relationships/hyperlink" Target="https://oas.wpcdn.pl/RM/Box/2023-06/SPECYFIKACJA/40/retail-dniowka_bez_opisu.html"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5/SPECYFIKACJA/4/nativeAd_style_desktop.html" TargetMode="External"/><Relationship Id="rId62" Type="http://schemas.openxmlformats.org/officeDocument/2006/relationships/hyperlink" Target="https://oas.wpcdn.pl/RM/Box/2023-05/SPECYFIKACJA/half/SGWP_half-gwiazdy.html" TargetMode="External"/><Relationship Id="rId83" Type="http://schemas.openxmlformats.org/officeDocument/2006/relationships/hyperlink" Target="https://oas.wpcdn.pl/RM/Box/2023-06/SPECYFIKACJA/60/CommFull.html" TargetMode="External"/><Relationship Id="rId88" Type="http://schemas.openxmlformats.org/officeDocument/2006/relationships/hyperlink" Target="http://oas.wpcdn.pl/RM/Box/2022-02/Specyfikacja/statyczne/message_box_v2.png" TargetMode="External"/><Relationship Id="rId111" Type="http://schemas.openxmlformats.org/officeDocument/2006/relationships/hyperlink" Target="http://oas.wpcdn.pl/RM/Box/2022-02/Specyfikacja/statyczne/kokpit.jpg" TargetMode="External"/><Relationship Id="rId132" Type="http://schemas.openxmlformats.org/officeDocument/2006/relationships/hyperlink" Target="https://oas.wpcdn.pl/RM/Box/2023-05/SPECYFIKACJA/content_mobile/content-box-turystyka-mobile.html" TargetMode="External"/><Relationship Id="rId153" Type="http://schemas.openxmlformats.org/officeDocument/2006/relationships/hyperlink" Target="https://oas.wpcdn.pl/RM/Box/2023-06/SPECYFIKACJA/50/oneTape_dbill.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4.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2.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oas.wpcdn.pl/RM/Box/2023-06/SPECYFIKACJA/50/content_box_RichMedia.html" TargetMode="External"/><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hyperlink" Target="https://www.wp.pl/?wfName=ACD_TEST&amp;creName=Rolada-750x200-pakiet&amp;tcidma=%5B%7B%22slot%22%3A%22051%22%2C%22id%22%3A%22122129%2F952061%2Fiaq%2FScrollAd_Cube%2F1093121%22%7D%5D&amp;testPos=51" TargetMode="Externa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https://www.wp.pl/?wfName=Specyfikacja_2023_testy_banery3&amp;creName=cube_3d&amp;tcidma=%5B%7B%22slot%22%3A%22003%22%2C%22id%22%3A%2291653%2F763655%2Fiaq%2FCube%2F1008858%22%7D%5D&amp;testPos=63"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0"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41"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film.wp.pl/?wfName=Testowa_MichalR_2&amp;creName=Motion%20Ad%20New%202&amp;tcidma=%5B%7B%22slot%22%3A%221%22%2C%22id%22%3A%2277630%2F663402%2Fiaq%2FMotion_Ad%2F1012172%22%7D%5D&amp;testPos=1&amp;wpmods=PDPR-13352" TargetMode="External"/><Relationship Id="rId40" Type="http://schemas.openxmlformats.org/officeDocument/2006/relationships/hyperlink" Target="https://www.wp.pl/?wfName=RMFD_MCD_TEST&amp;creName=JIGSAW&amp;tcidma=%5B%7B%22slot%22%3A%22003%22%2C%22id%22%3A%2295261%2F788162%2Fiaq%2FJigsaw%2F1089586%22%7D%5D&amp;testPos=63&amp;_aa=0" TargetMode="External"/><Relationship Id="rId45" Type="http://schemas.openxmlformats.org/officeDocument/2006/relationships/drawing" Target="../drawings/drawing5.xm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wfName=ACD_TEST&amp;creName=Scratch-Color-Yellow-750x200&amp;tcidma=%5B%7B%22slot%22%3A%22003%22%2C%22id%22%3A%22122129%2F952061%2Fiaq%2FScratch%2F1100923%22%7D%5D&amp;testPos=3" TargetMode="External"/><Relationship Id="rId28" Type="http://schemas.openxmlformats.org/officeDocument/2006/relationships/hyperlink" Target="mailto:richmedia@grupawp.pl" TargetMode="External"/><Relationship Id="rId36" Type="http://schemas.openxmlformats.org/officeDocument/2006/relationships/hyperlink" Target="mailto:richmedia@grupawp.pl" TargetMode="Externa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printerSettings" Target="../printerSettings/printerSettings3.bin"/><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 Id="rId43"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oas.wpcdn.pl/RM/Box/2022-04/Specyfikacja/link_dynamiczny_wizual.jp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mailing_podswietlony_wizual_.jpg" TargetMode="External"/><Relationship Id="rId5" Type="http://schemas.openxmlformats.org/officeDocument/2006/relationships/hyperlink" Target="https://oas.wpcdn.pl/RM/Box/2022-04/Specyfikacja/mailing_personalizowany_wizual.jpg" TargetMode="External"/><Relationship Id="rId4" Type="http://schemas.openxmlformats.org/officeDocument/2006/relationships/hyperlink" Target="https://oas.wpcdn.pl/RM/Box/2022-04/Specyfikacja/Wizualizacja_mailing_dynamiczny.png"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oas.wpcdn.pl/RM/Box/2022-04/Specyfikacja/mailing_podswietlony_wizual_.jpg" TargetMode="External"/><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11" Type="http://schemas.openxmlformats.org/officeDocument/2006/relationships/drawing" Target="../drawings/drawing8.xml"/><Relationship Id="rId5" Type="http://schemas.openxmlformats.org/officeDocument/2006/relationships/hyperlink" Target="http://i.wp.pl/a/f/word/37378/dynamiczny_mailing_kod.doc" TargetMode="External"/><Relationship Id="rId10" Type="http://schemas.openxmlformats.org/officeDocument/2006/relationships/printerSettings" Target="../printerSettings/printerSettings6.bin"/><Relationship Id="rId4" Type="http://schemas.openxmlformats.org/officeDocument/2006/relationships/hyperlink" Target="http://i.wp.pl/a/f/word/37378/dynamiczny_display_kod.doc" TargetMode="External"/><Relationship Id="rId9" Type="http://schemas.openxmlformats.org/officeDocument/2006/relationships/hyperlink" Target="https://oas.wpcdn.pl/RM/Box/2022-04/Specyfikacja/mailing_personalizowany_wizual.jp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8"/>
      <c r="D1" s="58"/>
      <c r="E1" s="58"/>
    </row>
    <row r="2" spans="1:5" ht="15" customHeight="1" x14ac:dyDescent="0.25">
      <c r="A2" s="58"/>
      <c r="B2" s="58"/>
      <c r="C2" s="58"/>
      <c r="D2" s="58"/>
      <c r="E2" s="58"/>
    </row>
    <row r="3" spans="1:5" ht="15" customHeight="1" x14ac:dyDescent="0.25">
      <c r="A3" s="58"/>
      <c r="B3" s="58"/>
      <c r="C3" s="58"/>
      <c r="D3" s="58"/>
      <c r="E3" s="58"/>
    </row>
    <row r="6" spans="1:5" ht="15" customHeight="1" x14ac:dyDescent="0.25">
      <c r="A6" s="58"/>
      <c r="B6" s="58"/>
      <c r="C6" s="58"/>
      <c r="D6" s="58"/>
      <c r="E6" s="58"/>
    </row>
    <row r="7" spans="1:5" ht="25.5" customHeight="1" x14ac:dyDescent="0.25">
      <c r="A7" s="58"/>
      <c r="B7" s="58"/>
      <c r="C7" s="6"/>
      <c r="D7" s="7" t="s">
        <v>0</v>
      </c>
      <c r="E7" s="8" t="s">
        <v>1</v>
      </c>
    </row>
    <row r="8" spans="1:5" ht="5.25" customHeight="1" x14ac:dyDescent="0.25">
      <c r="A8" s="58"/>
      <c r="B8" s="58"/>
      <c r="C8" s="58"/>
      <c r="D8" s="58"/>
      <c r="E8" s="58"/>
    </row>
    <row r="9" spans="1:5" x14ac:dyDescent="0.25">
      <c r="A9" s="58"/>
      <c r="B9" s="58"/>
      <c r="C9" s="58"/>
      <c r="D9" s="58" t="str">
        <f>INDEX(A99:A100,A1)</f>
        <v>Polski</v>
      </c>
      <c r="E9" s="58"/>
    </row>
    <row r="11" spans="1:5" ht="15" customHeight="1" x14ac:dyDescent="0.25">
      <c r="A11" s="58"/>
      <c r="B11" s="58"/>
      <c r="C11" s="58"/>
      <c r="D11" s="58"/>
      <c r="E11" s="58"/>
    </row>
    <row r="12" spans="1:5" ht="15" customHeight="1" x14ac:dyDescent="0.25">
      <c r="A12" s="58"/>
      <c r="B12" s="58"/>
      <c r="C12" s="58"/>
      <c r="D12" s="58"/>
      <c r="E12" s="58"/>
    </row>
    <row r="13" spans="1:5" ht="15" customHeight="1" x14ac:dyDescent="0.25">
      <c r="A13" s="58"/>
      <c r="B13" s="58"/>
      <c r="C13" s="58"/>
      <c r="D13" s="58"/>
      <c r="E13" s="58"/>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57"/>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4"/>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8" width="14.285156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74" customFormat="1" ht="12.75" customHeight="1" x14ac:dyDescent="0.25">
      <c r="B1" s="75"/>
      <c r="C1" s="75"/>
      <c r="D1" s="75"/>
      <c r="E1" s="75"/>
      <c r="K1" s="447" t="s">
        <v>2421</v>
      </c>
      <c r="L1" s="447"/>
      <c r="M1" s="44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44"/>
      <c r="O1" s="5"/>
      <c r="P1" s="5"/>
    </row>
    <row r="2" spans="1:21" s="74" customFormat="1" ht="12.75" customHeight="1" x14ac:dyDescent="0.25">
      <c r="B2" s="75"/>
      <c r="C2" s="75"/>
      <c r="D2" s="75"/>
      <c r="E2" s="75"/>
      <c r="J2" s="5"/>
      <c r="K2" s="447"/>
      <c r="L2" s="447"/>
      <c r="M2" s="444"/>
      <c r="N2" s="444"/>
      <c r="O2" s="5"/>
      <c r="P2" s="5"/>
    </row>
    <row r="3" spans="1:21" s="74" customFormat="1" ht="12.75" customHeight="1" x14ac:dyDescent="0.25">
      <c r="B3" s="75"/>
      <c r="C3" s="75"/>
      <c r="D3" s="75"/>
      <c r="E3" s="75"/>
      <c r="J3" s="5"/>
      <c r="K3" s="447"/>
      <c r="L3" s="447"/>
      <c r="M3" s="444"/>
      <c r="N3" s="444"/>
      <c r="O3" s="5"/>
      <c r="P3" s="5"/>
    </row>
    <row r="4" spans="1:21" s="76" customFormat="1" ht="12.75" customHeight="1" x14ac:dyDescent="0.25">
      <c r="B4" s="4" t="str">
        <f>IF('PL EN'!$B$1="Polski","Specyfikacja techniczna WPM","WPM Technical Specifications")</f>
        <v>Specyfikacja techniczna WPM</v>
      </c>
      <c r="C4" s="4"/>
      <c r="D4" s="4"/>
      <c r="E4" s="4"/>
    </row>
    <row r="5" spans="1:21" s="74" customFormat="1" ht="12.75" customHeight="1" x14ac:dyDescent="0.25">
      <c r="B5" s="340"/>
      <c r="C5" s="340"/>
      <c r="D5" s="340"/>
      <c r="E5" s="340"/>
    </row>
    <row r="6" spans="1:21" s="74" customFormat="1" ht="22.5" customHeight="1" x14ac:dyDescent="0.25">
      <c r="A6" s="399" t="s">
        <v>2569</v>
      </c>
      <c r="B6" s="400"/>
      <c r="C6" s="400"/>
      <c r="D6" s="450"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50"/>
      <c r="F6" s="450"/>
      <c r="G6" s="450"/>
      <c r="H6" s="450"/>
      <c r="I6" s="450"/>
      <c r="J6" s="450"/>
      <c r="K6" s="450"/>
      <c r="L6" s="450"/>
      <c r="M6" s="391"/>
    </row>
    <row r="7" spans="1:21" s="74" customFormat="1" ht="22.5" customHeight="1" x14ac:dyDescent="0.25">
      <c r="A7" s="399"/>
      <c r="B7" s="400"/>
      <c r="C7" s="400"/>
      <c r="D7" s="450"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50"/>
      <c r="F7" s="450"/>
      <c r="G7" s="450"/>
      <c r="H7" s="450"/>
      <c r="I7" s="450"/>
      <c r="J7" s="450"/>
      <c r="K7" s="450"/>
      <c r="L7" s="450"/>
      <c r="M7" s="391"/>
    </row>
    <row r="8" spans="1:21" s="74" customFormat="1" ht="22.5" customHeight="1" x14ac:dyDescent="0.25">
      <c r="A8" s="399"/>
      <c r="B8" s="400"/>
      <c r="C8" s="400"/>
      <c r="D8" s="450"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50"/>
      <c r="F8" s="450"/>
      <c r="G8" s="450"/>
      <c r="H8" s="450"/>
      <c r="I8" s="450"/>
      <c r="J8" s="450"/>
      <c r="K8" s="450"/>
      <c r="L8" s="450"/>
      <c r="M8" s="391"/>
    </row>
    <row r="9" spans="1:21" s="74" customFormat="1" x14ac:dyDescent="0.25">
      <c r="B9" s="75"/>
      <c r="C9" s="75"/>
      <c r="D9" s="75"/>
      <c r="E9" s="75"/>
    </row>
    <row r="10" spans="1:21" s="74" customFormat="1" ht="15" customHeight="1" x14ac:dyDescent="0.25">
      <c r="A10" s="409" t="str">
        <f>IF('PL EN'!$B$1="Polski","Grupa","Group")</f>
        <v>Grupa</v>
      </c>
      <c r="B10" s="409" t="str">
        <f>IF('PL EN'!$B$1="Polski","Rodzaj","Type")</f>
        <v>Rodzaj</v>
      </c>
      <c r="C10" s="445" t="str">
        <f>IF('PL EN'!$B$1="Polski","Nazwa","Name")</f>
        <v>Nazwa</v>
      </c>
      <c r="D10" s="448" t="str">
        <f>IF('PL EN'!$B$1="Polski","Opis","Description")</f>
        <v>Opis</v>
      </c>
      <c r="E10" s="449"/>
      <c r="F10" s="445" t="str">
        <f>IF('PL EN'!$B$1="Polski","Wymiary [px]","Size [px]")</f>
        <v>Wymiary [px]</v>
      </c>
      <c r="G10" s="448" t="str">
        <f>IF('PL EN'!$B$1="Polski","Waga kreacji","Weight")</f>
        <v>Waga kreacji</v>
      </c>
      <c r="H10" s="449"/>
      <c r="I10" s="445" t="str">
        <f>IF('PL EN'!$B$1="Polski","Kategoria kreacji","Creative category")</f>
        <v>Kategoria kreacji</v>
      </c>
      <c r="J10" s="445" t="s">
        <v>442</v>
      </c>
      <c r="K10" s="445" t="str">
        <f>IF('PL EN'!$B$1="Polski","Wersja serwisu","Website version")</f>
        <v>Wersja serwisu</v>
      </c>
      <c r="L10" s="445" t="str">
        <f>IF('PL EN'!$B$1="Polski","Miejsce emisji","Emission place")</f>
        <v>Miejsce emisji</v>
      </c>
      <c r="M10" s="409" t="str">
        <f>IF('PL EN'!$B$1="Polski","Szczegóły","Details")</f>
        <v>Szczegóły</v>
      </c>
      <c r="N10" s="409" t="str">
        <f>IF('PL EN'!$B$1="Polski","Przykład","Example")</f>
        <v>Przykład</v>
      </c>
    </row>
    <row r="11" spans="1:21" s="74" customFormat="1" ht="15" customHeight="1" x14ac:dyDescent="0.25">
      <c r="A11" s="409"/>
      <c r="B11" s="409"/>
      <c r="C11" s="446"/>
      <c r="D11" s="451"/>
      <c r="E11" s="452"/>
      <c r="F11" s="446"/>
      <c r="G11" s="291" t="s">
        <v>444</v>
      </c>
      <c r="H11" s="292" t="s">
        <v>445</v>
      </c>
      <c r="I11" s="446"/>
      <c r="J11" s="446"/>
      <c r="K11" s="446"/>
      <c r="L11" s="446"/>
      <c r="M11" s="409"/>
      <c r="N11" s="409"/>
    </row>
    <row r="12" spans="1:21" s="74" customFormat="1" ht="30" customHeight="1" x14ac:dyDescent="0.25">
      <c r="A12" s="417" t="s">
        <v>446</v>
      </c>
      <c r="B12" s="410" t="s">
        <v>447</v>
      </c>
      <c r="C12" s="27" t="s">
        <v>447</v>
      </c>
      <c r="D12" s="194"/>
      <c r="E12" s="192"/>
      <c r="F12" s="12" t="s">
        <v>448</v>
      </c>
      <c r="G12" s="12" t="s">
        <v>449</v>
      </c>
      <c r="H12" s="12" t="s">
        <v>450</v>
      </c>
      <c r="I12" s="12" t="s">
        <v>451</v>
      </c>
      <c r="J12" s="12" t="s">
        <v>452</v>
      </c>
      <c r="K12" s="12" t="s">
        <v>45</v>
      </c>
      <c r="L12" s="12" t="s">
        <v>453</v>
      </c>
      <c r="M12" s="13"/>
      <c r="N12" s="116" t="s">
        <v>827</v>
      </c>
    </row>
    <row r="13" spans="1:21" s="74" customFormat="1" ht="30" customHeight="1" x14ac:dyDescent="0.25">
      <c r="A13" s="418"/>
      <c r="B13" s="419"/>
      <c r="C13" s="28" t="str">
        <f>IF('PL EN'!$B$1="Polski","Banner w Interfejsie Poczty (po zalogowaniu)","Banner in interface")</f>
        <v>Banner w Interfejsie Poczty (po zalogowaniu)</v>
      </c>
      <c r="D13" s="195"/>
      <c r="E13" s="193"/>
      <c r="F13" s="54" t="s">
        <v>2357</v>
      </c>
      <c r="G13" s="54" t="s">
        <v>462</v>
      </c>
      <c r="H13" s="54" t="s">
        <v>459</v>
      </c>
      <c r="I13" s="54" t="s">
        <v>451</v>
      </c>
      <c r="J13" s="54" t="s">
        <v>454</v>
      </c>
      <c r="K13" s="54" t="s">
        <v>5</v>
      </c>
      <c r="L13" s="54" t="s">
        <v>458</v>
      </c>
      <c r="M13" s="71"/>
      <c r="N13" s="117" t="s">
        <v>827</v>
      </c>
    </row>
    <row r="14" spans="1:21" s="74" customFormat="1" ht="30" customHeight="1" x14ac:dyDescent="0.25">
      <c r="A14" s="418"/>
      <c r="B14" s="419"/>
      <c r="C14" s="190" t="str">
        <f>IF('PL EN'!$B$1="Polski","Banner w Interfejsie Poczty (po zalogowaniu)","Banner in interface")</f>
        <v>Banner w Interfejsie Poczty (po zalogowaniu)</v>
      </c>
      <c r="D14" s="213" t="s">
        <v>1945</v>
      </c>
      <c r="E14" s="214" t="s">
        <v>1946</v>
      </c>
      <c r="F14" s="54" t="s">
        <v>456</v>
      </c>
      <c r="G14" s="54" t="s">
        <v>457</v>
      </c>
      <c r="H14" s="54" t="s">
        <v>450</v>
      </c>
      <c r="I14" s="54" t="s">
        <v>451</v>
      </c>
      <c r="J14" s="54" t="s">
        <v>452</v>
      </c>
      <c r="K14" s="54" t="s">
        <v>45</v>
      </c>
      <c r="L14" s="54" t="s">
        <v>458</v>
      </c>
      <c r="M14" s="71"/>
      <c r="N14" s="117" t="s">
        <v>827</v>
      </c>
    </row>
    <row r="15" spans="1:21" s="74" customFormat="1" ht="45" customHeight="1" x14ac:dyDescent="0.25">
      <c r="A15" s="418"/>
      <c r="B15" s="419"/>
      <c r="C15" s="49" t="str">
        <f>IF('PL EN'!$B$1="Polski","Banner Expand do XL","Banner Expand to XL")</f>
        <v>Banner Expand do XL</v>
      </c>
      <c r="D15" s="195"/>
      <c r="E15" s="193"/>
      <c r="F15" s="71" t="str">
        <f>IF('PL EN'!$B$1="Polski","600x600 -&gt; 600x200 do 600x400 + przyciski ZWIŃ/ROZWIŃ 80x40","600x600 -&gt; 600x200 do 600x400 + COLLAPSE / EXPAND buttons 80x40")</f>
        <v>600x600 -&gt; 600x200 do 600x400 + przyciski ZWIŃ/ROZWIŃ 80x40</v>
      </c>
      <c r="G15" s="54" t="s">
        <v>459</v>
      </c>
      <c r="H15" s="54" t="s">
        <v>459</v>
      </c>
      <c r="I15" s="54" t="s">
        <v>451</v>
      </c>
      <c r="J15" s="54" t="s">
        <v>452</v>
      </c>
      <c r="K15" s="54" t="s">
        <v>45</v>
      </c>
      <c r="L15" s="54" t="s">
        <v>460</v>
      </c>
      <c r="M15" s="71"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17" t="s">
        <v>827</v>
      </c>
      <c r="O15" s="304"/>
    </row>
    <row r="16" spans="1:21" s="74" customFormat="1" ht="30" customHeight="1" x14ac:dyDescent="0.25">
      <c r="A16" s="418"/>
      <c r="B16" s="419"/>
      <c r="C16" s="64" t="str">
        <f>IF('PL EN'!$B$1="Polski","Banner Okazjonalny WP Live","WP Live Occasional Banner")</f>
        <v>Banner Okazjonalny WP Live</v>
      </c>
      <c r="D16" s="195"/>
      <c r="E16" s="193"/>
      <c r="F16" s="14" t="s">
        <v>461</v>
      </c>
      <c r="G16" s="14" t="s">
        <v>462</v>
      </c>
      <c r="H16" s="14" t="s">
        <v>459</v>
      </c>
      <c r="I16" s="14" t="s">
        <v>451</v>
      </c>
      <c r="J16" s="14" t="s">
        <v>463</v>
      </c>
      <c r="K16" s="14" t="s">
        <v>5</v>
      </c>
      <c r="L16" s="14" t="s">
        <v>96</v>
      </c>
      <c r="M16" s="15"/>
      <c r="N16" s="118" t="s">
        <v>827</v>
      </c>
      <c r="O16" s="304"/>
      <c r="P16" s="69"/>
      <c r="Q16" s="69"/>
      <c r="R16" s="69"/>
      <c r="S16" s="69"/>
      <c r="T16" s="69"/>
      <c r="U16" s="69"/>
    </row>
    <row r="17" spans="1:21" s="74" customFormat="1" ht="30" customHeight="1" x14ac:dyDescent="0.25">
      <c r="A17" s="418"/>
      <c r="B17" s="419"/>
      <c r="C17" s="64" t="str">
        <f>IF('PL EN'!$B$1="Polski","Banner Okazjonalny WP Live Mobile","WP Live Occasional Mobile Banner")</f>
        <v>Banner Okazjonalny WP Live Mobile</v>
      </c>
      <c r="D17" s="195"/>
      <c r="E17" s="193"/>
      <c r="F17" s="14" t="s">
        <v>848</v>
      </c>
      <c r="G17" s="14" t="s">
        <v>457</v>
      </c>
      <c r="H17" s="14" t="s">
        <v>459</v>
      </c>
      <c r="I17" s="14" t="s">
        <v>451</v>
      </c>
      <c r="J17" s="14" t="s">
        <v>463</v>
      </c>
      <c r="K17" s="14" t="s">
        <v>45</v>
      </c>
      <c r="L17" s="14" t="s">
        <v>96</v>
      </c>
      <c r="M17" s="15"/>
      <c r="N17" s="118" t="s">
        <v>827</v>
      </c>
      <c r="O17" s="304"/>
      <c r="P17" s="69"/>
      <c r="Q17" s="69"/>
      <c r="R17" s="69"/>
      <c r="S17" s="69"/>
      <c r="T17" s="69"/>
      <c r="U17" s="69"/>
    </row>
    <row r="18" spans="1:21" s="74" customFormat="1" ht="30" customHeight="1" x14ac:dyDescent="0.25">
      <c r="A18" s="418"/>
      <c r="B18" s="419"/>
      <c r="C18" s="28" t="str">
        <f>IF('PL EN'!$B$1="Polski","Banner w Kategorii","Banner in the Category")</f>
        <v>Banner w Kategorii</v>
      </c>
      <c r="D18" s="195"/>
      <c r="E18" s="193"/>
      <c r="F18" s="53" t="s">
        <v>661</v>
      </c>
      <c r="G18" s="84" t="s">
        <v>662</v>
      </c>
      <c r="H18" s="53" t="s">
        <v>459</v>
      </c>
      <c r="I18" s="85" t="s">
        <v>451</v>
      </c>
      <c r="J18" s="53" t="s">
        <v>663</v>
      </c>
      <c r="K18" s="53" t="s">
        <v>5</v>
      </c>
      <c r="L18" s="53" t="s">
        <v>668</v>
      </c>
      <c r="M18" s="82" t="str">
        <f>IF('PL EN'!$B$1="Polski","Slot uruchamiany dla sprzedanej emisji","Slot activated for sold emission")</f>
        <v>Slot uruchamiany dla sprzedanej emisji</v>
      </c>
      <c r="N18" s="118" t="s">
        <v>827</v>
      </c>
      <c r="O18" s="300"/>
      <c r="P18" s="69"/>
      <c r="Q18" s="69"/>
      <c r="R18" s="69"/>
      <c r="S18" s="69"/>
      <c r="T18" s="69"/>
      <c r="U18" s="69"/>
    </row>
    <row r="19" spans="1:21" s="74" customFormat="1" ht="30" customHeight="1" x14ac:dyDescent="0.25">
      <c r="A19" s="418"/>
      <c r="B19" s="419"/>
      <c r="C19" s="28" t="str">
        <f>IF('PL EN'!$B$1="Polski","Banner Skalowalny","Scalable Banner")</f>
        <v>Banner Skalowalny</v>
      </c>
      <c r="D19" s="195"/>
      <c r="E19" s="193"/>
      <c r="F19" s="14" t="s">
        <v>456</v>
      </c>
      <c r="G19" s="14" t="s">
        <v>457</v>
      </c>
      <c r="H19" s="14" t="s">
        <v>459</v>
      </c>
      <c r="I19" s="14" t="s">
        <v>451</v>
      </c>
      <c r="J19" s="14" t="s">
        <v>452</v>
      </c>
      <c r="K19" s="14" t="s">
        <v>45</v>
      </c>
      <c r="L19" s="14" t="s">
        <v>460</v>
      </c>
      <c r="M19" s="15"/>
      <c r="N19" s="118" t="s">
        <v>827</v>
      </c>
      <c r="O19" s="304"/>
      <c r="P19" s="69"/>
      <c r="Q19" s="69"/>
      <c r="R19" s="69"/>
      <c r="S19" s="69"/>
      <c r="T19" s="69"/>
      <c r="U19" s="69"/>
    </row>
    <row r="20" spans="1:21" s="74" customFormat="1" ht="30" customHeight="1" x14ac:dyDescent="0.25">
      <c r="A20" s="418"/>
      <c r="B20" s="419"/>
      <c r="C20" s="28" t="str">
        <f>IF('PL EN'!$B$1="Polski","Banner Skalowalny XL","Scalable Banner XL")</f>
        <v>Banner Skalowalny XL</v>
      </c>
      <c r="D20" s="195"/>
      <c r="E20" s="193"/>
      <c r="F20" s="14" t="s">
        <v>464</v>
      </c>
      <c r="G20" s="14" t="s">
        <v>457</v>
      </c>
      <c r="H20" s="14" t="s">
        <v>459</v>
      </c>
      <c r="I20" s="14" t="s">
        <v>451</v>
      </c>
      <c r="J20" s="14" t="s">
        <v>452</v>
      </c>
      <c r="K20" s="14" t="s">
        <v>45</v>
      </c>
      <c r="L20" s="14" t="s">
        <v>460</v>
      </c>
      <c r="M20" s="15"/>
      <c r="N20" s="118" t="s">
        <v>827</v>
      </c>
      <c r="O20" s="304"/>
      <c r="P20" s="69"/>
      <c r="Q20" s="69"/>
      <c r="R20" s="69"/>
      <c r="S20" s="69"/>
      <c r="T20" s="69"/>
      <c r="U20" s="69"/>
    </row>
    <row r="21" spans="1:21" s="74" customFormat="1" ht="30" customHeight="1" x14ac:dyDescent="0.25">
      <c r="A21" s="418"/>
      <c r="B21" s="419"/>
      <c r="C21" s="62" t="s">
        <v>465</v>
      </c>
      <c r="D21" s="195"/>
      <c r="E21" s="193"/>
      <c r="F21" s="52" t="s">
        <v>456</v>
      </c>
      <c r="G21" s="52" t="s">
        <v>457</v>
      </c>
      <c r="H21" s="52" t="s">
        <v>450</v>
      </c>
      <c r="I21" s="52" t="s">
        <v>451</v>
      </c>
      <c r="J21" s="52" t="s">
        <v>454</v>
      </c>
      <c r="K21" s="52" t="s">
        <v>45</v>
      </c>
      <c r="L21" s="52" t="s">
        <v>458</v>
      </c>
      <c r="M21" s="15" t="str">
        <f>IF('PL EN'!$B$1="Polski","Emisja w widoku 'wiadomość'","Emission in 'message' view")</f>
        <v>Emisja w widoku 'wiadomość'</v>
      </c>
      <c r="N21" s="118" t="s">
        <v>827</v>
      </c>
      <c r="O21" s="300"/>
      <c r="P21" s="69"/>
      <c r="Q21" s="69"/>
      <c r="R21" s="69"/>
      <c r="S21" s="69"/>
      <c r="T21" s="69"/>
      <c r="U21" s="69"/>
    </row>
    <row r="22" spans="1:21" s="74" customFormat="1" ht="63" customHeight="1" x14ac:dyDescent="0.25">
      <c r="A22" s="418"/>
      <c r="B22" s="419"/>
      <c r="C22" s="62" t="s">
        <v>2417</v>
      </c>
      <c r="D22" s="239"/>
      <c r="E22" s="240"/>
      <c r="F22" s="52" t="s">
        <v>2419</v>
      </c>
      <c r="G22" s="52" t="s">
        <v>475</v>
      </c>
      <c r="H22" s="52" t="s">
        <v>450</v>
      </c>
      <c r="I22" s="52" t="s">
        <v>451</v>
      </c>
      <c r="J22" s="52" t="s">
        <v>2418</v>
      </c>
      <c r="K22" s="52" t="s">
        <v>45</v>
      </c>
      <c r="L22" s="82" t="s">
        <v>2435</v>
      </c>
      <c r="M22" s="82"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20" t="s">
        <v>827</v>
      </c>
      <c r="O22" s="300"/>
      <c r="P22" s="69"/>
      <c r="Q22" s="69"/>
      <c r="R22" s="69"/>
      <c r="S22" s="69"/>
      <c r="T22" s="69"/>
      <c r="U22" s="69"/>
    </row>
    <row r="23" spans="1:21" s="74" customFormat="1" ht="30" customHeight="1" x14ac:dyDescent="0.25">
      <c r="A23" s="418"/>
      <c r="B23" s="411"/>
      <c r="C23" s="334" t="s">
        <v>2521</v>
      </c>
      <c r="D23" s="335"/>
      <c r="E23" s="336"/>
      <c r="F23" s="23" t="s">
        <v>2522</v>
      </c>
      <c r="G23" s="23" t="s">
        <v>462</v>
      </c>
      <c r="H23" s="23" t="s">
        <v>459</v>
      </c>
      <c r="I23" s="23" t="s">
        <v>451</v>
      </c>
      <c r="J23" s="23" t="s">
        <v>466</v>
      </c>
      <c r="K23" s="23" t="s">
        <v>5</v>
      </c>
      <c r="L23" s="23" t="s">
        <v>2523</v>
      </c>
      <c r="M23" s="24" t="str">
        <f>IF('PL EN'!$B$1="Polski","Emisja na rozwiniętej warstwie przy panelu logowania do Poczty o2","Emission on the expanded layer next to the o2 Mail login panel")</f>
        <v>Emisja na rozwiniętej warstwie przy panelu logowania do Poczty o2</v>
      </c>
      <c r="N23" s="119" t="s">
        <v>827</v>
      </c>
      <c r="O23" s="300"/>
      <c r="P23" s="69"/>
      <c r="Q23" s="69"/>
      <c r="R23" s="69"/>
      <c r="S23" s="69"/>
      <c r="T23" s="69"/>
      <c r="U23" s="69"/>
    </row>
    <row r="24" spans="1:21" s="74" customFormat="1" ht="30" customHeight="1" x14ac:dyDescent="0.25">
      <c r="A24" s="418"/>
      <c r="B24" s="410" t="str">
        <f>IF('PL EN'!$B$1="Polski","Belka Reklamowa","Advertising bar")</f>
        <v>Belka Reklamowa</v>
      </c>
      <c r="C24" s="225" t="str">
        <f>IF('PL EN'!$B$1="Polski","Belka Reklamowa ROS","Advertising bar")</f>
        <v>Belka Reklamowa ROS</v>
      </c>
      <c r="D24" s="215" t="s">
        <v>1945</v>
      </c>
      <c r="E24" s="216" t="s">
        <v>1946</v>
      </c>
      <c r="F24" s="31" t="s">
        <v>2415</v>
      </c>
      <c r="G24" s="12" t="s">
        <v>468</v>
      </c>
      <c r="H24" s="12" t="s">
        <v>450</v>
      </c>
      <c r="I24" s="12" t="s">
        <v>451</v>
      </c>
      <c r="J24" s="12" t="s">
        <v>666</v>
      </c>
      <c r="K24" s="12" t="s">
        <v>5</v>
      </c>
      <c r="L24" s="12" t="s">
        <v>2414</v>
      </c>
      <c r="M24" s="13" t="str">
        <f>IF('PL EN'!$B$1="Polski","Emisja na widoku artykułowym serwisów PAKO, SF, o2, Money","Emission on the article view of PAKO sites, SF, o2, Money")</f>
        <v>Emisja na widoku artykułowym serwisów PAKO, SF, o2, Money</v>
      </c>
      <c r="N24" s="266" t="s">
        <v>827</v>
      </c>
      <c r="O24" s="304"/>
      <c r="P24" s="69"/>
      <c r="Q24" s="69"/>
      <c r="R24" s="69"/>
      <c r="S24" s="69"/>
      <c r="T24" s="69"/>
      <c r="U24" s="69"/>
    </row>
    <row r="25" spans="1:21" s="74" customFormat="1" ht="30" customHeight="1" x14ac:dyDescent="0.25">
      <c r="A25" s="418"/>
      <c r="B25" s="419"/>
      <c r="C25" s="190" t="str">
        <f>IF('PL EN'!$B$1="Polski","Belka Reklamowa ROS Mobile","Mobile Advertising bar")</f>
        <v>Belka Reklamowa ROS Mobile</v>
      </c>
      <c r="D25" s="217" t="s">
        <v>1945</v>
      </c>
      <c r="E25" s="218" t="s">
        <v>1946</v>
      </c>
      <c r="F25" s="48" t="s">
        <v>2415</v>
      </c>
      <c r="G25" s="14" t="s">
        <v>468</v>
      </c>
      <c r="H25" s="54" t="s">
        <v>450</v>
      </c>
      <c r="I25" s="54" t="s">
        <v>451</v>
      </c>
      <c r="J25" s="54" t="s">
        <v>666</v>
      </c>
      <c r="K25" s="54" t="s">
        <v>45</v>
      </c>
      <c r="L25" s="54" t="s">
        <v>2414</v>
      </c>
      <c r="M25" s="71" t="str">
        <f>IF('PL EN'!$B$1="Polski","Emisja na widoku artykułowym serwisów PAKO, SF, o2, Money","Emission on the article view of PAKO sites, SF, o2, Money")</f>
        <v>Emisja na widoku artykułowym serwisów PAKO, SF, o2, Money</v>
      </c>
      <c r="N25" s="118" t="s">
        <v>827</v>
      </c>
      <c r="O25" s="300"/>
      <c r="P25" s="69"/>
      <c r="Q25" s="69"/>
      <c r="R25" s="69"/>
      <c r="S25" s="69"/>
      <c r="T25" s="69"/>
      <c r="U25" s="69"/>
    </row>
    <row r="26" spans="1:21" s="74" customFormat="1" ht="30" customHeight="1" x14ac:dyDescent="0.25">
      <c r="A26" s="418"/>
      <c r="B26" s="419"/>
      <c r="C26" s="91" t="str">
        <f>IF('PL EN'!$B$1="Polski","Belka Okazjonalna WP SG NEWS","WP Home Page NEWS Occasional bar")</f>
        <v>Belka Okazjonalna WP SG NEWS</v>
      </c>
      <c r="D26" s="199"/>
      <c r="E26" s="196"/>
      <c r="F26" s="54" t="s">
        <v>863</v>
      </c>
      <c r="G26" s="14" t="s">
        <v>664</v>
      </c>
      <c r="H26" s="54" t="s">
        <v>459</v>
      </c>
      <c r="I26" s="14" t="s">
        <v>451</v>
      </c>
      <c r="J26" s="14" t="s">
        <v>570</v>
      </c>
      <c r="K26" s="14" t="s">
        <v>5</v>
      </c>
      <c r="L26" s="14" t="s">
        <v>665</v>
      </c>
      <c r="M26" s="15" t="str">
        <f>IF('PL EN'!$B$1="Polski","Slot uruchamiany dla sprzedanej emisji w widoku news","Slot activated for a sold ad in the news view")</f>
        <v>Slot uruchamiany dla sprzedanej emisji w widoku news</v>
      </c>
      <c r="N26" s="118" t="s">
        <v>827</v>
      </c>
      <c r="O26" s="300"/>
      <c r="P26" s="69"/>
      <c r="Q26" s="69"/>
      <c r="R26" s="69"/>
      <c r="S26" s="70"/>
      <c r="T26" s="69"/>
      <c r="U26" s="69"/>
    </row>
    <row r="27" spans="1:21" s="74" customFormat="1" ht="30" customHeight="1" x14ac:dyDescent="0.25">
      <c r="A27" s="418"/>
      <c r="B27" s="411"/>
      <c r="C27" s="92" t="str">
        <f>IF('PL EN'!$B$1="Polski","Belka Reklamowa WP SG","WP Home Page Advertising bar")</f>
        <v>Belka Reklamowa WP SG</v>
      </c>
      <c r="D27" s="200"/>
      <c r="E27" s="197"/>
      <c r="F27" s="53" t="s">
        <v>467</v>
      </c>
      <c r="G27" s="53" t="s">
        <v>468</v>
      </c>
      <c r="H27" s="53" t="s">
        <v>450</v>
      </c>
      <c r="I27" s="53" t="s">
        <v>451</v>
      </c>
      <c r="J27" s="53" t="s">
        <v>469</v>
      </c>
      <c r="K27" s="53" t="s">
        <v>5</v>
      </c>
      <c r="L27" s="53" t="s">
        <v>96</v>
      </c>
      <c r="M27" s="73" t="str">
        <f>IF('PL EN'!$B$1="Polski","tzw. Belka pogodowa","so-called Weather Bar")</f>
        <v>tzw. Belka pogodowa</v>
      </c>
      <c r="N27" s="119" t="s">
        <v>827</v>
      </c>
      <c r="O27" s="304"/>
      <c r="P27" s="69"/>
      <c r="Q27" s="69"/>
      <c r="R27" s="69"/>
      <c r="S27" s="69"/>
      <c r="T27" s="69"/>
      <c r="U27" s="69"/>
    </row>
    <row r="28" spans="1:21" s="74" customFormat="1" ht="30" customHeight="1" x14ac:dyDescent="0.25">
      <c r="A28" s="418"/>
      <c r="B28" s="410" t="s">
        <v>470</v>
      </c>
      <c r="C28" s="27" t="s">
        <v>470</v>
      </c>
      <c r="D28" s="201"/>
      <c r="E28" s="198"/>
      <c r="F28" s="12" t="s">
        <v>471</v>
      </c>
      <c r="G28" s="12" t="s">
        <v>457</v>
      </c>
      <c r="H28" s="12" t="s">
        <v>459</v>
      </c>
      <c r="I28" s="12" t="s">
        <v>451</v>
      </c>
      <c r="J28" s="12" t="s">
        <v>454</v>
      </c>
      <c r="K28" s="12" t="s">
        <v>5</v>
      </c>
      <c r="L28" s="12" t="s">
        <v>453</v>
      </c>
      <c r="M28" s="435" t="s">
        <v>472</v>
      </c>
      <c r="N28" s="117" t="s">
        <v>827</v>
      </c>
      <c r="O28" s="300"/>
      <c r="P28" s="69"/>
      <c r="Q28" s="69"/>
      <c r="R28" s="69"/>
      <c r="S28" s="69"/>
      <c r="T28" s="69"/>
      <c r="U28" s="69"/>
    </row>
    <row r="29" spans="1:21" s="74" customFormat="1" ht="30" customHeight="1" x14ac:dyDescent="0.25">
      <c r="A29" s="418"/>
      <c r="B29" s="419"/>
      <c r="C29" s="28" t="s">
        <v>473</v>
      </c>
      <c r="D29" s="202"/>
      <c r="E29" s="80"/>
      <c r="F29" s="14" t="s">
        <v>474</v>
      </c>
      <c r="G29" s="68" t="s">
        <v>475</v>
      </c>
      <c r="H29" s="14" t="s">
        <v>459</v>
      </c>
      <c r="I29" s="14" t="s">
        <v>451</v>
      </c>
      <c r="J29" s="14" t="s">
        <v>454</v>
      </c>
      <c r="K29" s="14" t="s">
        <v>5</v>
      </c>
      <c r="L29" s="14" t="s">
        <v>453</v>
      </c>
      <c r="M29" s="427"/>
      <c r="N29" s="118" t="s">
        <v>827</v>
      </c>
      <c r="O29" s="304"/>
    </row>
    <row r="30" spans="1:21" s="74" customFormat="1" ht="30" customHeight="1" x14ac:dyDescent="0.25">
      <c r="A30" s="418"/>
      <c r="B30" s="419"/>
      <c r="C30" s="49" t="s">
        <v>476</v>
      </c>
      <c r="D30" s="213" t="s">
        <v>1945</v>
      </c>
      <c r="E30" s="214" t="s">
        <v>1946</v>
      </c>
      <c r="F30" s="54" t="str">
        <f>IF('PL EN'!$B$1="Polski","1260x600 oraz 940x600","1260x600 and 940x600")</f>
        <v>1260x600 oraz 940x600</v>
      </c>
      <c r="G30" s="14" t="s">
        <v>477</v>
      </c>
      <c r="H30" s="14" t="s">
        <v>478</v>
      </c>
      <c r="I30" s="14" t="s">
        <v>451</v>
      </c>
      <c r="J30" s="14" t="s">
        <v>454</v>
      </c>
      <c r="K30" s="14" t="s">
        <v>5</v>
      </c>
      <c r="L30" s="15" t="s">
        <v>1986</v>
      </c>
      <c r="M30" s="427"/>
      <c r="N30" s="118" t="s">
        <v>827</v>
      </c>
      <c r="O30" s="304"/>
    </row>
    <row r="31" spans="1:21" s="74" customFormat="1" ht="30" customHeight="1" x14ac:dyDescent="0.25">
      <c r="A31" s="418"/>
      <c r="B31" s="419"/>
      <c r="C31" s="191" t="s">
        <v>2291</v>
      </c>
      <c r="D31" s="213" t="s">
        <v>1945</v>
      </c>
      <c r="E31" s="214" t="s">
        <v>1946</v>
      </c>
      <c r="F31" s="54" t="s">
        <v>2285</v>
      </c>
      <c r="G31" s="54" t="s">
        <v>485</v>
      </c>
      <c r="H31" s="54" t="s">
        <v>459</v>
      </c>
      <c r="I31" s="54" t="s">
        <v>451</v>
      </c>
      <c r="J31" s="15" t="s">
        <v>714</v>
      </c>
      <c r="K31" s="14" t="s">
        <v>5</v>
      </c>
      <c r="L31" s="15" t="s">
        <v>453</v>
      </c>
      <c r="M31" s="427"/>
      <c r="N31" s="118" t="s">
        <v>827</v>
      </c>
      <c r="O31" s="304"/>
    </row>
    <row r="32" spans="1:21" s="74" customFormat="1" ht="30" customHeight="1" x14ac:dyDescent="0.25">
      <c r="A32" s="418"/>
      <c r="B32" s="419"/>
      <c r="C32" s="63" t="s">
        <v>2292</v>
      </c>
      <c r="D32" s="213" t="s">
        <v>1945</v>
      </c>
      <c r="E32" s="214" t="s">
        <v>1946</v>
      </c>
      <c r="F32" s="71" t="s">
        <v>2286</v>
      </c>
      <c r="G32" s="54" t="s">
        <v>475</v>
      </c>
      <c r="H32" s="54" t="s">
        <v>459</v>
      </c>
      <c r="I32" s="54" t="s">
        <v>451</v>
      </c>
      <c r="J32" s="14" t="s">
        <v>452</v>
      </c>
      <c r="K32" s="14" t="s">
        <v>45</v>
      </c>
      <c r="L32" s="78" t="s">
        <v>453</v>
      </c>
      <c r="M32" s="427"/>
      <c r="N32" s="118" t="s">
        <v>827</v>
      </c>
      <c r="O32" s="304"/>
    </row>
    <row r="33" spans="1:232" s="74" customFormat="1" ht="30" customHeight="1" x14ac:dyDescent="0.25">
      <c r="A33" s="418"/>
      <c r="B33" s="419"/>
      <c r="C33" s="28" t="s">
        <v>479</v>
      </c>
      <c r="D33" s="202"/>
      <c r="E33" s="80"/>
      <c r="F33" s="14" t="s">
        <v>480</v>
      </c>
      <c r="G33" s="14" t="s">
        <v>462</v>
      </c>
      <c r="H33" s="14" t="s">
        <v>459</v>
      </c>
      <c r="I33" s="14" t="s">
        <v>451</v>
      </c>
      <c r="J33" s="14" t="s">
        <v>454</v>
      </c>
      <c r="K33" s="14" t="s">
        <v>5</v>
      </c>
      <c r="L33" s="14" t="s">
        <v>460</v>
      </c>
      <c r="M33" s="427"/>
      <c r="N33" s="118" t="s">
        <v>827</v>
      </c>
      <c r="O33" s="304"/>
    </row>
    <row r="34" spans="1:232" s="74" customFormat="1" ht="30" customHeight="1" x14ac:dyDescent="0.25">
      <c r="A34" s="418"/>
      <c r="B34" s="419"/>
      <c r="C34" s="28" t="s">
        <v>481</v>
      </c>
      <c r="D34" s="202"/>
      <c r="E34" s="80"/>
      <c r="F34" s="14" t="s">
        <v>482</v>
      </c>
      <c r="G34" s="14" t="s">
        <v>462</v>
      </c>
      <c r="H34" s="14" t="s">
        <v>459</v>
      </c>
      <c r="I34" s="14" t="s">
        <v>451</v>
      </c>
      <c r="J34" s="14" t="s">
        <v>454</v>
      </c>
      <c r="K34" s="14" t="s">
        <v>5</v>
      </c>
      <c r="L34" s="14" t="s">
        <v>453</v>
      </c>
      <c r="M34" s="427"/>
      <c r="N34" s="118" t="s">
        <v>827</v>
      </c>
      <c r="O34" s="304"/>
    </row>
    <row r="35" spans="1:232" s="74" customFormat="1" ht="30" customHeight="1" x14ac:dyDescent="0.25">
      <c r="A35" s="418"/>
      <c r="B35" s="419"/>
      <c r="C35" s="28" t="s">
        <v>483</v>
      </c>
      <c r="D35" s="202"/>
      <c r="E35" s="80"/>
      <c r="F35" s="14" t="s">
        <v>484</v>
      </c>
      <c r="G35" s="14" t="s">
        <v>485</v>
      </c>
      <c r="H35" s="14" t="s">
        <v>459</v>
      </c>
      <c r="I35" s="14" t="s">
        <v>451</v>
      </c>
      <c r="J35" s="14" t="s">
        <v>454</v>
      </c>
      <c r="K35" s="14" t="s">
        <v>5</v>
      </c>
      <c r="L35" s="14" t="s">
        <v>460</v>
      </c>
      <c r="M35" s="428"/>
      <c r="N35" s="118" t="s">
        <v>827</v>
      </c>
      <c r="O35" s="304"/>
    </row>
    <row r="36" spans="1:232" s="74" customFormat="1" ht="45" customHeight="1" x14ac:dyDescent="0.25">
      <c r="A36" s="418"/>
      <c r="B36" s="419"/>
      <c r="C36" s="28" t="s">
        <v>486</v>
      </c>
      <c r="D36" s="202"/>
      <c r="E36" s="80"/>
      <c r="F36" s="15" t="str">
        <f>IF('PL EN'!$B$1="Polski","750x100 -&gt; 750x300 +  przyciski ZWIŃ/ROZWIŃ 80x40","750x100 -&gt; 750x300 + COLLAPSE / EXPAND buttons 80x40")</f>
        <v>750x100 -&gt; 750x300 +  przyciski ZWIŃ/ROZWIŃ 80x40</v>
      </c>
      <c r="G36" s="14" t="s">
        <v>462</v>
      </c>
      <c r="H36" s="14" t="s">
        <v>459</v>
      </c>
      <c r="I36" s="14" t="s">
        <v>487</v>
      </c>
      <c r="J36" s="14" t="s">
        <v>454</v>
      </c>
      <c r="K36" s="14" t="s">
        <v>5</v>
      </c>
      <c r="L36" s="54" t="s">
        <v>460</v>
      </c>
      <c r="M36" s="427" t="s">
        <v>488</v>
      </c>
      <c r="N36" s="118" t="s">
        <v>827</v>
      </c>
      <c r="O36" s="304"/>
    </row>
    <row r="37" spans="1:232" s="74" customFormat="1" ht="45" customHeight="1" x14ac:dyDescent="0.25">
      <c r="A37" s="418"/>
      <c r="B37" s="419"/>
      <c r="C37" s="28" t="s">
        <v>489</v>
      </c>
      <c r="D37" s="202"/>
      <c r="E37" s="80"/>
      <c r="F37" s="15" t="str">
        <f>IF('PL EN'!$B$1="Polski","750x200 -&gt; 750x300  +  przyciski ZWIŃ/ROZWIŃ 80x40","750x200 -&gt; 750x300 + COLLAPSE / EXPAND buttons 80x40")</f>
        <v>750x200 -&gt; 750x300  +  przyciski ZWIŃ/ROZWIŃ 80x40</v>
      </c>
      <c r="G37" s="14" t="s">
        <v>462</v>
      </c>
      <c r="H37" s="14" t="s">
        <v>459</v>
      </c>
      <c r="I37" s="14" t="s">
        <v>487</v>
      </c>
      <c r="J37" s="14" t="s">
        <v>454</v>
      </c>
      <c r="K37" s="14" t="s">
        <v>5</v>
      </c>
      <c r="L37" s="14" t="s">
        <v>460</v>
      </c>
      <c r="M37" s="427"/>
      <c r="N37" s="118" t="s">
        <v>827</v>
      </c>
      <c r="O37" s="304"/>
    </row>
    <row r="38" spans="1:232" s="74" customFormat="1" ht="45" customHeight="1" x14ac:dyDescent="0.25">
      <c r="A38" s="418"/>
      <c r="B38" s="419"/>
      <c r="C38" s="63" t="s">
        <v>490</v>
      </c>
      <c r="D38" s="202"/>
      <c r="E38" s="203"/>
      <c r="F38" s="15" t="str">
        <f>IF('PL EN'!$B$1="Polski","970x200 -&gt; 970x300  +  przyciski ZWIŃ/ROZWIŃ 80x40","970x200 -&gt; 970x300 + COLLAPSE / EXPAND buttons 80x40")</f>
        <v>970x200 -&gt; 970x300  +  przyciski ZWIŃ/ROZWIŃ 80x40</v>
      </c>
      <c r="G38" s="54" t="s">
        <v>462</v>
      </c>
      <c r="H38" s="54" t="s">
        <v>478</v>
      </c>
      <c r="I38" s="54" t="s">
        <v>487</v>
      </c>
      <c r="J38" s="54" t="s">
        <v>454</v>
      </c>
      <c r="K38" s="54" t="s">
        <v>5</v>
      </c>
      <c r="L38" s="54" t="s">
        <v>460</v>
      </c>
      <c r="M38" s="428"/>
      <c r="N38" s="119" t="s">
        <v>827</v>
      </c>
      <c r="O38" s="304"/>
    </row>
    <row r="39" spans="1:232" s="74" customFormat="1" ht="30" customHeight="1" x14ac:dyDescent="0.25">
      <c r="A39" s="418"/>
      <c r="B39" s="410" t="s">
        <v>493</v>
      </c>
      <c r="C39" s="27" t="s">
        <v>493</v>
      </c>
      <c r="D39" s="201"/>
      <c r="E39" s="198"/>
      <c r="F39" s="12" t="s">
        <v>474</v>
      </c>
      <c r="G39" s="12" t="s">
        <v>457</v>
      </c>
      <c r="H39" s="12" t="s">
        <v>459</v>
      </c>
      <c r="I39" s="12" t="s">
        <v>451</v>
      </c>
      <c r="J39" s="12" t="s">
        <v>494</v>
      </c>
      <c r="K39" s="12" t="s">
        <v>5</v>
      </c>
      <c r="L39" s="31" t="s">
        <v>701</v>
      </c>
      <c r="M39" s="13" t="s">
        <v>495</v>
      </c>
      <c r="N39" s="117" t="s">
        <v>827</v>
      </c>
      <c r="O39" s="304"/>
    </row>
    <row r="40" spans="1:232" s="74" customFormat="1" ht="30" customHeight="1" x14ac:dyDescent="0.25">
      <c r="A40" s="418"/>
      <c r="B40" s="411"/>
      <c r="C40" s="94" t="s">
        <v>776</v>
      </c>
      <c r="D40" s="205"/>
      <c r="E40" s="204"/>
      <c r="F40" s="95" t="s">
        <v>496</v>
      </c>
      <c r="G40" s="95" t="s">
        <v>457</v>
      </c>
      <c r="H40" s="95" t="s">
        <v>459</v>
      </c>
      <c r="I40" s="95" t="s">
        <v>451</v>
      </c>
      <c r="J40" s="95" t="s">
        <v>494</v>
      </c>
      <c r="K40" s="95" t="s">
        <v>45</v>
      </c>
      <c r="L40" s="95" t="s">
        <v>700</v>
      </c>
      <c r="M40" s="73"/>
      <c r="N40" s="119" t="s">
        <v>827</v>
      </c>
      <c r="O40" s="300"/>
    </row>
    <row r="41" spans="1:232" s="74" customFormat="1" ht="30" customHeight="1" x14ac:dyDescent="0.25">
      <c r="A41" s="418"/>
      <c r="B41" s="410" t="str">
        <f>IF('PL EN'!$B$1="Polski","Box Reklamowy","Advertising box")</f>
        <v>Box Reklamowy</v>
      </c>
      <c r="C41" s="49" t="s">
        <v>777</v>
      </c>
      <c r="D41" s="213" t="s">
        <v>1945</v>
      </c>
      <c r="E41" s="214" t="s">
        <v>1946</v>
      </c>
      <c r="F41" s="54" t="s">
        <v>496</v>
      </c>
      <c r="G41" s="54" t="s">
        <v>457</v>
      </c>
      <c r="H41" s="54" t="s">
        <v>459</v>
      </c>
      <c r="I41" s="54" t="s">
        <v>451</v>
      </c>
      <c r="J41" s="54" t="s">
        <v>728</v>
      </c>
      <c r="K41" s="54" t="s">
        <v>5</v>
      </c>
      <c r="L41" s="54" t="s">
        <v>497</v>
      </c>
      <c r="M41" s="71" t="s">
        <v>201</v>
      </c>
      <c r="N41" s="118" t="s">
        <v>827</v>
      </c>
      <c r="O41" s="303"/>
    </row>
    <row r="42" spans="1:232" s="74" customFormat="1" ht="30" customHeight="1" x14ac:dyDescent="0.25">
      <c r="A42" s="418"/>
      <c r="B42" s="411"/>
      <c r="C42" s="226" t="s">
        <v>498</v>
      </c>
      <c r="D42" s="219" t="s">
        <v>1945</v>
      </c>
      <c r="E42" s="220" t="s">
        <v>1946</v>
      </c>
      <c r="F42" s="11" t="s">
        <v>496</v>
      </c>
      <c r="G42" s="11" t="s">
        <v>457</v>
      </c>
      <c r="H42" s="11" t="s">
        <v>459</v>
      </c>
      <c r="I42" s="11" t="s">
        <v>451</v>
      </c>
      <c r="J42" s="11" t="s">
        <v>669</v>
      </c>
      <c r="K42" s="11" t="s">
        <v>5</v>
      </c>
      <c r="L42" s="11" t="s">
        <v>709</v>
      </c>
      <c r="M42" s="72"/>
      <c r="N42" s="119" t="s">
        <v>827</v>
      </c>
      <c r="O42" s="304"/>
    </row>
    <row r="43" spans="1:232" s="77" customFormat="1" ht="30" customHeight="1" x14ac:dyDescent="0.25">
      <c r="A43" s="418"/>
      <c r="B43" s="420" t="s">
        <v>499</v>
      </c>
      <c r="C43" s="49" t="str">
        <f>IF('PL EN'!$B$1="Polski","Branding Nagłówka Sekcji na Stronie Głównej WP","Section header branding on the WP Home Page")</f>
        <v>Branding Nagłówka Sekcji na Stronie Głównej WP</v>
      </c>
      <c r="D43" s="217" t="s">
        <v>1945</v>
      </c>
      <c r="E43" s="218" t="s">
        <v>1946</v>
      </c>
      <c r="F43" s="14" t="s">
        <v>501</v>
      </c>
      <c r="G43" s="14" t="s">
        <v>485</v>
      </c>
      <c r="H43" s="14" t="s">
        <v>450</v>
      </c>
      <c r="I43" s="14" t="s">
        <v>451</v>
      </c>
      <c r="J43" s="15" t="s">
        <v>710</v>
      </c>
      <c r="K43" s="14" t="s">
        <v>5</v>
      </c>
      <c r="L43" s="14" t="s">
        <v>96</v>
      </c>
      <c r="M43" s="78" t="s">
        <v>711</v>
      </c>
      <c r="N43" s="118" t="s">
        <v>827</v>
      </c>
      <c r="O43" s="303"/>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row>
    <row r="44" spans="1:232" s="74" customFormat="1" ht="30" customHeight="1" x14ac:dyDescent="0.25">
      <c r="A44" s="418"/>
      <c r="B44" s="413"/>
      <c r="C44" s="49" t="str">
        <f>IF('PL EN'!$B$1="Polski","Sponsor Relacji","Sponsor of coverage")</f>
        <v>Sponsor Relacji</v>
      </c>
      <c r="D44" s="217" t="s">
        <v>1945</v>
      </c>
      <c r="E44" s="218" t="s">
        <v>1946</v>
      </c>
      <c r="F44" s="14" t="s">
        <v>2538</v>
      </c>
      <c r="G44" s="14" t="s">
        <v>449</v>
      </c>
      <c r="H44" s="14" t="s">
        <v>450</v>
      </c>
      <c r="I44" s="14" t="s">
        <v>451</v>
      </c>
      <c r="J44" s="14" t="s">
        <v>469</v>
      </c>
      <c r="K44" s="14" t="s">
        <v>5</v>
      </c>
      <c r="L44" s="15" t="s">
        <v>2166</v>
      </c>
      <c r="M44" s="15" t="str">
        <f>IF('PL EN'!$B$1="Polski","Kreacja wyświetlana na ostatniej pozycji tabeli wyników.","The creative is displayed in the last position of the results table.")</f>
        <v>Kreacja wyświetlana na ostatniej pozycji tabeli wyników.</v>
      </c>
      <c r="N44" s="119"/>
      <c r="O44" s="300"/>
    </row>
    <row r="45" spans="1:232" s="74" customFormat="1" ht="75" customHeight="1" x14ac:dyDescent="0.25">
      <c r="A45" s="418"/>
      <c r="B45" s="420" t="s">
        <v>503</v>
      </c>
      <c r="C45" s="225" t="s">
        <v>505</v>
      </c>
      <c r="D45" s="215" t="s">
        <v>1945</v>
      </c>
      <c r="E45" s="216" t="s">
        <v>1946</v>
      </c>
      <c r="F45" s="12" t="s">
        <v>852</v>
      </c>
      <c r="G45" s="12" t="s">
        <v>459</v>
      </c>
      <c r="H45" s="12" t="s">
        <v>478</v>
      </c>
      <c r="I45" s="12" t="s">
        <v>451</v>
      </c>
      <c r="J45" s="12" t="s">
        <v>504</v>
      </c>
      <c r="K45" s="12" t="s">
        <v>5</v>
      </c>
      <c r="L45" s="13" t="s">
        <v>460</v>
      </c>
      <c r="M45" s="13" t="s">
        <v>770</v>
      </c>
      <c r="N45" s="117" t="s">
        <v>827</v>
      </c>
      <c r="O45" s="303"/>
    </row>
    <row r="46" spans="1:232" s="74" customFormat="1" ht="30" customHeight="1" x14ac:dyDescent="0.25">
      <c r="A46" s="418"/>
      <c r="B46" s="412"/>
      <c r="C46" s="49" t="s">
        <v>851</v>
      </c>
      <c r="D46" s="217" t="s">
        <v>1945</v>
      </c>
      <c r="E46" s="218" t="s">
        <v>1946</v>
      </c>
      <c r="F46" s="14" t="s">
        <v>766</v>
      </c>
      <c r="G46" s="14" t="s">
        <v>459</v>
      </c>
      <c r="H46" s="14" t="s">
        <v>478</v>
      </c>
      <c r="I46" s="14" t="s">
        <v>451</v>
      </c>
      <c r="J46" s="14" t="s">
        <v>504</v>
      </c>
      <c r="K46" s="14" t="s">
        <v>5</v>
      </c>
      <c r="L46" s="71" t="s">
        <v>460</v>
      </c>
      <c r="M46" s="15" t="s">
        <v>868</v>
      </c>
      <c r="N46" s="118" t="s">
        <v>827</v>
      </c>
      <c r="O46" s="303"/>
    </row>
    <row r="47" spans="1:232" s="74" customFormat="1" ht="75" customHeight="1" x14ac:dyDescent="0.25">
      <c r="A47" s="418"/>
      <c r="B47" s="412"/>
      <c r="C47" s="49" t="s">
        <v>778</v>
      </c>
      <c r="D47" s="213" t="s">
        <v>1945</v>
      </c>
      <c r="E47" s="214" t="s">
        <v>1946</v>
      </c>
      <c r="F47" s="14" t="s">
        <v>864</v>
      </c>
      <c r="G47" s="14" t="s">
        <v>462</v>
      </c>
      <c r="H47" s="14" t="s">
        <v>450</v>
      </c>
      <c r="I47" s="14" t="s">
        <v>451</v>
      </c>
      <c r="J47" s="14" t="s">
        <v>504</v>
      </c>
      <c r="K47" s="14" t="s">
        <v>45</v>
      </c>
      <c r="L47" s="15" t="s">
        <v>460</v>
      </c>
      <c r="M47" s="71" t="s">
        <v>770</v>
      </c>
      <c r="N47" s="117" t="s">
        <v>827</v>
      </c>
      <c r="O47" s="303"/>
    </row>
    <row r="48" spans="1:232" s="74" customFormat="1" ht="30" customHeight="1" x14ac:dyDescent="0.25">
      <c r="A48" s="418"/>
      <c r="B48" s="413"/>
      <c r="C48" s="226" t="s">
        <v>866</v>
      </c>
      <c r="D48" s="230" t="s">
        <v>1945</v>
      </c>
      <c r="E48" s="231" t="s">
        <v>1946</v>
      </c>
      <c r="F48" s="23" t="s">
        <v>1991</v>
      </c>
      <c r="G48" s="23" t="s">
        <v>462</v>
      </c>
      <c r="H48" s="23" t="s">
        <v>450</v>
      </c>
      <c r="I48" s="23" t="s">
        <v>451</v>
      </c>
      <c r="J48" s="23" t="s">
        <v>504</v>
      </c>
      <c r="K48" s="23" t="s">
        <v>45</v>
      </c>
      <c r="L48" s="24" t="s">
        <v>460</v>
      </c>
      <c r="M48" s="24" t="s">
        <v>867</v>
      </c>
      <c r="N48" s="119" t="s">
        <v>827</v>
      </c>
      <c r="O48" s="303"/>
    </row>
    <row r="49" spans="1:15" s="74" customFormat="1" ht="30" customHeight="1" x14ac:dyDescent="0.25">
      <c r="A49" s="418"/>
      <c r="B49" s="420" t="s">
        <v>1756</v>
      </c>
      <c r="C49" s="268" t="s">
        <v>2595</v>
      </c>
      <c r="D49" s="221"/>
      <c r="E49" s="222"/>
      <c r="F49" s="436" t="str">
        <f>IF('PL EN'!$B$1="Polski","patrz Content Box WP.PL SG XL","see Content Box WP.PL SG XL")</f>
        <v>patrz Content Box WP.PL SG XL</v>
      </c>
      <c r="G49" s="437"/>
      <c r="H49" s="437"/>
      <c r="I49" s="437"/>
      <c r="J49" s="437"/>
      <c r="K49" s="438"/>
      <c r="L49" s="81" t="s">
        <v>96</v>
      </c>
      <c r="M49" s="81" t="s">
        <v>2349</v>
      </c>
      <c r="N49" s="124"/>
    </row>
    <row r="50" spans="1:15" s="74" customFormat="1" ht="30" customHeight="1" x14ac:dyDescent="0.25">
      <c r="A50" s="418"/>
      <c r="B50" s="412"/>
      <c r="C50" s="191" t="s">
        <v>2596</v>
      </c>
      <c r="D50" s="213"/>
      <c r="E50" s="214"/>
      <c r="F50" s="439" t="str">
        <f>IF('PL EN'!$B$1="Polski","patrz Content Box WP.PL SG XL","see Content Box WP.PL SG XL")</f>
        <v>patrz Content Box WP.PL SG XL</v>
      </c>
      <c r="G50" s="440"/>
      <c r="H50" s="440"/>
      <c r="I50" s="440"/>
      <c r="J50" s="440"/>
      <c r="K50" s="441"/>
      <c r="L50" s="71" t="s">
        <v>96</v>
      </c>
      <c r="M50" s="71" t="s">
        <v>2350</v>
      </c>
      <c r="N50" s="117"/>
      <c r="O50" s="301"/>
    </row>
    <row r="51" spans="1:15" s="74" customFormat="1" ht="30" customHeight="1" x14ac:dyDescent="0.25">
      <c r="A51" s="418"/>
      <c r="B51" s="412"/>
      <c r="C51" s="267" t="s">
        <v>2597</v>
      </c>
      <c r="D51" s="221" t="s">
        <v>1945</v>
      </c>
      <c r="E51" s="222" t="s">
        <v>1946</v>
      </c>
      <c r="F51" s="53" t="str">
        <f>IF('PL EN'!$B$1="Polski","1260x300 oraz 940x300","1260x300 and 940x300")</f>
        <v>1260x300 oraz 940x300</v>
      </c>
      <c r="G51" s="53" t="s">
        <v>462</v>
      </c>
      <c r="H51" s="53" t="s">
        <v>459</v>
      </c>
      <c r="I51" s="53" t="s">
        <v>451</v>
      </c>
      <c r="J51" s="53" t="s">
        <v>508</v>
      </c>
      <c r="K51" s="53" t="s">
        <v>5</v>
      </c>
      <c r="L51" s="53" t="s">
        <v>96</v>
      </c>
      <c r="M51" s="81" t="s">
        <v>684</v>
      </c>
      <c r="N51" s="124" t="s">
        <v>827</v>
      </c>
      <c r="O51" s="303"/>
    </row>
    <row r="52" spans="1:15" s="74" customFormat="1" ht="30" customHeight="1" x14ac:dyDescent="0.25">
      <c r="A52" s="418"/>
      <c r="B52" s="412"/>
      <c r="C52" s="63" t="s">
        <v>2598</v>
      </c>
      <c r="D52" s="213" t="s">
        <v>1945</v>
      </c>
      <c r="E52" s="214" t="s">
        <v>1946</v>
      </c>
      <c r="F52" s="54" t="str">
        <f>IF('PL EN'!$B$1="Polski","300x100 lub 600x200","300x100 or 600x200")</f>
        <v>300x100 lub 600x200</v>
      </c>
      <c r="G52" s="54" t="s">
        <v>457</v>
      </c>
      <c r="H52" s="54" t="s">
        <v>459</v>
      </c>
      <c r="I52" s="54" t="s">
        <v>451</v>
      </c>
      <c r="J52" s="54" t="s">
        <v>508</v>
      </c>
      <c r="K52" s="54" t="s">
        <v>45</v>
      </c>
      <c r="L52" s="54" t="s">
        <v>96</v>
      </c>
      <c r="M52" s="71" t="s">
        <v>675</v>
      </c>
      <c r="N52" s="124" t="s">
        <v>827</v>
      </c>
      <c r="O52" s="304"/>
    </row>
    <row r="53" spans="1:15" s="74" customFormat="1" ht="30" customHeight="1" x14ac:dyDescent="0.25">
      <c r="A53" s="418"/>
      <c r="B53" s="412"/>
      <c r="C53" s="267" t="s">
        <v>2599</v>
      </c>
      <c r="D53" s="221" t="s">
        <v>1945</v>
      </c>
      <c r="E53" s="222" t="s">
        <v>1946</v>
      </c>
      <c r="F53" s="53" t="str">
        <f>IF('PL EN'!$B$1="Polski","1260x300 oraz 940x300","1260x300 and 940x300")</f>
        <v>1260x300 oraz 940x300</v>
      </c>
      <c r="G53" s="53" t="s">
        <v>462</v>
      </c>
      <c r="H53" s="53" t="s">
        <v>459</v>
      </c>
      <c r="I53" s="53" t="s">
        <v>451</v>
      </c>
      <c r="J53" s="53" t="s">
        <v>509</v>
      </c>
      <c r="K53" s="53" t="s">
        <v>5</v>
      </c>
      <c r="L53" s="52" t="s">
        <v>96</v>
      </c>
      <c r="M53" s="81" t="s">
        <v>683</v>
      </c>
      <c r="N53" s="120" t="s">
        <v>827</v>
      </c>
      <c r="O53" s="303"/>
    </row>
    <row r="54" spans="1:15" s="74" customFormat="1" ht="30" customHeight="1" x14ac:dyDescent="0.25">
      <c r="A54" s="418"/>
      <c r="B54" s="412"/>
      <c r="C54" s="63" t="s">
        <v>2600</v>
      </c>
      <c r="D54" s="213" t="s">
        <v>1945</v>
      </c>
      <c r="E54" s="214" t="s">
        <v>1946</v>
      </c>
      <c r="F54" s="54" t="str">
        <f>IF('PL EN'!$B$1="Polski","300x100 lub 600x200","300x100 or 600x200")</f>
        <v>300x100 lub 600x200</v>
      </c>
      <c r="G54" s="54" t="s">
        <v>457</v>
      </c>
      <c r="H54" s="54" t="s">
        <v>459</v>
      </c>
      <c r="I54" s="54" t="s">
        <v>451</v>
      </c>
      <c r="J54" s="54" t="s">
        <v>509</v>
      </c>
      <c r="K54" s="54" t="s">
        <v>45</v>
      </c>
      <c r="L54" s="54" t="s">
        <v>96</v>
      </c>
      <c r="M54" s="71" t="s">
        <v>679</v>
      </c>
      <c r="N54" s="124" t="s">
        <v>827</v>
      </c>
      <c r="O54" s="303"/>
    </row>
    <row r="55" spans="1:15" s="74" customFormat="1" ht="30" customHeight="1" x14ac:dyDescent="0.25">
      <c r="A55" s="418"/>
      <c r="B55" s="412"/>
      <c r="C55" s="267" t="s">
        <v>2601</v>
      </c>
      <c r="D55" s="221" t="s">
        <v>1945</v>
      </c>
      <c r="E55" s="222" t="s">
        <v>1946</v>
      </c>
      <c r="F55" s="53" t="str">
        <f>IF('PL EN'!$B$1="Polski","1260x300 oraz 940x300","1260x300 and 940x300")</f>
        <v>1260x300 oraz 940x300</v>
      </c>
      <c r="G55" s="53" t="s">
        <v>462</v>
      </c>
      <c r="H55" s="53" t="s">
        <v>459</v>
      </c>
      <c r="I55" s="53" t="s">
        <v>451</v>
      </c>
      <c r="J55" s="53" t="s">
        <v>510</v>
      </c>
      <c r="K55" s="53" t="s">
        <v>5</v>
      </c>
      <c r="L55" s="52" t="s">
        <v>96</v>
      </c>
      <c r="M55" s="81" t="s">
        <v>685</v>
      </c>
      <c r="N55" s="120" t="s">
        <v>827</v>
      </c>
      <c r="O55" s="303"/>
    </row>
    <row r="56" spans="1:15" s="74" customFormat="1" ht="30" customHeight="1" x14ac:dyDescent="0.25">
      <c r="A56" s="418"/>
      <c r="B56" s="412"/>
      <c r="C56" s="63" t="s">
        <v>2602</v>
      </c>
      <c r="D56" s="213" t="s">
        <v>1945</v>
      </c>
      <c r="E56" s="214" t="s">
        <v>1946</v>
      </c>
      <c r="F56" s="54" t="str">
        <f>IF('PL EN'!$B$1="Polski","300x100 lub 600x200","300x100 or 600x200")</f>
        <v>300x100 lub 600x200</v>
      </c>
      <c r="G56" s="54" t="s">
        <v>457</v>
      </c>
      <c r="H56" s="54" t="s">
        <v>459</v>
      </c>
      <c r="I56" s="54" t="s">
        <v>451</v>
      </c>
      <c r="J56" s="54" t="s">
        <v>510</v>
      </c>
      <c r="K56" s="54" t="s">
        <v>45</v>
      </c>
      <c r="L56" s="54" t="s">
        <v>96</v>
      </c>
      <c r="M56" s="71" t="s">
        <v>680</v>
      </c>
      <c r="N56" s="124" t="s">
        <v>827</v>
      </c>
      <c r="O56" s="303"/>
    </row>
    <row r="57" spans="1:15" s="74" customFormat="1" ht="30" customHeight="1" x14ac:dyDescent="0.25">
      <c r="A57" s="418"/>
      <c r="B57" s="412"/>
      <c r="C57" s="267" t="s">
        <v>2603</v>
      </c>
      <c r="D57" s="221" t="s">
        <v>1945</v>
      </c>
      <c r="E57" s="222" t="s">
        <v>1946</v>
      </c>
      <c r="F57" s="32" t="str">
        <f>IF('PL EN'!$B$1="Polski","1260x300 oraz 940x300","1260x300 and 940x300")</f>
        <v>1260x300 oraz 940x300</v>
      </c>
      <c r="G57" s="53" t="s">
        <v>462</v>
      </c>
      <c r="H57" s="53" t="s">
        <v>459</v>
      </c>
      <c r="I57" s="53" t="s">
        <v>451</v>
      </c>
      <c r="J57" s="53" t="s">
        <v>511</v>
      </c>
      <c r="K57" s="53" t="s">
        <v>5</v>
      </c>
      <c r="L57" s="52" t="s">
        <v>96</v>
      </c>
      <c r="M57" s="81" t="s">
        <v>686</v>
      </c>
      <c r="N57" s="120" t="s">
        <v>827</v>
      </c>
      <c r="O57" s="303"/>
    </row>
    <row r="58" spans="1:15" s="74" customFormat="1" ht="30" customHeight="1" x14ac:dyDescent="0.25">
      <c r="A58" s="418"/>
      <c r="B58" s="412"/>
      <c r="C58" s="63" t="s">
        <v>2604</v>
      </c>
      <c r="D58" s="213" t="s">
        <v>1945</v>
      </c>
      <c r="E58" s="214" t="s">
        <v>1946</v>
      </c>
      <c r="F58" s="45" t="str">
        <f>IF('PL EN'!$B$1="Polski","300x100 lub 600x200","300x100 or 600x200")</f>
        <v>300x100 lub 600x200</v>
      </c>
      <c r="G58" s="54" t="s">
        <v>457</v>
      </c>
      <c r="H58" s="54" t="s">
        <v>459</v>
      </c>
      <c r="I58" s="54" t="s">
        <v>451</v>
      </c>
      <c r="J58" s="54" t="s">
        <v>511</v>
      </c>
      <c r="K58" s="54" t="s">
        <v>45</v>
      </c>
      <c r="L58" s="54" t="s">
        <v>96</v>
      </c>
      <c r="M58" s="71" t="s">
        <v>681</v>
      </c>
      <c r="N58" s="124" t="s">
        <v>827</v>
      </c>
      <c r="O58" s="303"/>
    </row>
    <row r="59" spans="1:15" s="74" customFormat="1" ht="30" customHeight="1" x14ac:dyDescent="0.25">
      <c r="A59" s="418"/>
      <c r="B59" s="412"/>
      <c r="C59" s="267" t="s">
        <v>2605</v>
      </c>
      <c r="D59" s="221" t="s">
        <v>1945</v>
      </c>
      <c r="E59" s="222" t="s">
        <v>1946</v>
      </c>
      <c r="F59" s="32" t="str">
        <f>IF('PL EN'!$B$1="Polski","1260x300 oraz 940x300","1260x300 and 940x300")</f>
        <v>1260x300 oraz 940x300</v>
      </c>
      <c r="G59" s="53" t="s">
        <v>462</v>
      </c>
      <c r="H59" s="53" t="s">
        <v>459</v>
      </c>
      <c r="I59" s="53" t="s">
        <v>451</v>
      </c>
      <c r="J59" s="53" t="s">
        <v>466</v>
      </c>
      <c r="K59" s="53" t="s">
        <v>5</v>
      </c>
      <c r="L59" s="52" t="s">
        <v>96</v>
      </c>
      <c r="M59" s="81" t="s">
        <v>687</v>
      </c>
      <c r="N59" s="120" t="s">
        <v>827</v>
      </c>
      <c r="O59" s="303"/>
    </row>
    <row r="60" spans="1:15" s="74" customFormat="1" ht="30" customHeight="1" x14ac:dyDescent="0.25">
      <c r="A60" s="418"/>
      <c r="B60" s="412"/>
      <c r="C60" s="63" t="s">
        <v>2606</v>
      </c>
      <c r="D60" s="213" t="s">
        <v>1945</v>
      </c>
      <c r="E60" s="214" t="s">
        <v>1946</v>
      </c>
      <c r="F60" s="45" t="str">
        <f>IF('PL EN'!$B$1="Polski","300x100 lub 600x200","300x100 or 600x200")</f>
        <v>300x100 lub 600x200</v>
      </c>
      <c r="G60" s="54" t="s">
        <v>457</v>
      </c>
      <c r="H60" s="54" t="s">
        <v>459</v>
      </c>
      <c r="I60" s="54" t="s">
        <v>451</v>
      </c>
      <c r="J60" s="54" t="s">
        <v>512</v>
      </c>
      <c r="K60" s="54" t="s">
        <v>45</v>
      </c>
      <c r="L60" s="54" t="s">
        <v>96</v>
      </c>
      <c r="M60" s="71" t="s">
        <v>682</v>
      </c>
      <c r="N60" s="124" t="s">
        <v>827</v>
      </c>
      <c r="O60" s="303"/>
    </row>
    <row r="61" spans="1:15" s="74" customFormat="1" ht="30" customHeight="1" x14ac:dyDescent="0.25">
      <c r="A61" s="418"/>
      <c r="B61" s="412"/>
      <c r="C61" s="28" t="s">
        <v>2607</v>
      </c>
      <c r="D61" s="199"/>
      <c r="E61" s="196"/>
      <c r="F61" s="54" t="str">
        <f>IF('PL EN'!$B$1="Polski","do 200px wysokości","up to 200px in height")</f>
        <v>do 200px wysokości</v>
      </c>
      <c r="G61" s="53" t="s">
        <v>462</v>
      </c>
      <c r="H61" s="14" t="s">
        <v>459</v>
      </c>
      <c r="I61" s="53" t="s">
        <v>451</v>
      </c>
      <c r="J61" s="54" t="s">
        <v>727</v>
      </c>
      <c r="K61" s="54" t="s">
        <v>5</v>
      </c>
      <c r="L61" s="54" t="s">
        <v>96</v>
      </c>
      <c r="M61" s="15" t="s">
        <v>676</v>
      </c>
      <c r="N61" s="120" t="s">
        <v>827</v>
      </c>
      <c r="O61" s="303"/>
    </row>
    <row r="62" spans="1:15" s="74" customFormat="1" ht="60" customHeight="1" x14ac:dyDescent="0.25">
      <c r="A62" s="418"/>
      <c r="B62" s="412"/>
      <c r="C62" s="93" t="s">
        <v>2608</v>
      </c>
      <c r="D62" s="200"/>
      <c r="E62" s="197"/>
      <c r="F62" s="14" t="str">
        <f>IF('PL EN'!$B$1="Polski","1260x300 oraz 940x300","1260x300 and 940x300")</f>
        <v>1260x300 oraz 940x300</v>
      </c>
      <c r="G62" s="14" t="s">
        <v>462</v>
      </c>
      <c r="H62" s="14" t="s">
        <v>459</v>
      </c>
      <c r="I62" s="14" t="s">
        <v>451</v>
      </c>
      <c r="J62" s="14" t="s">
        <v>670</v>
      </c>
      <c r="K62" s="14" t="s">
        <v>5</v>
      </c>
      <c r="L62" s="14" t="s">
        <v>674</v>
      </c>
      <c r="M62" s="15" t="s">
        <v>704</v>
      </c>
      <c r="N62" s="118" t="s">
        <v>827</v>
      </c>
      <c r="O62" s="303"/>
    </row>
    <row r="63" spans="1:15" s="74" customFormat="1" ht="30" customHeight="1" x14ac:dyDescent="0.25">
      <c r="A63" s="418"/>
      <c r="B63" s="412"/>
      <c r="C63" s="269" t="s">
        <v>2012</v>
      </c>
      <c r="D63" s="209"/>
      <c r="E63" s="207"/>
      <c r="F63" s="52" t="str">
        <f>IF('PL EN'!$B$1="Polski","1260x300 oraz 940x300","1260x300 and 940x300")</f>
        <v>1260x300 oraz 940x300</v>
      </c>
      <c r="G63" s="52" t="s">
        <v>462</v>
      </c>
      <c r="H63" s="52" t="s">
        <v>459</v>
      </c>
      <c r="I63" s="52" t="s">
        <v>451</v>
      </c>
      <c r="J63" s="52" t="s">
        <v>672</v>
      </c>
      <c r="K63" s="52" t="s">
        <v>5</v>
      </c>
      <c r="L63" s="52" t="s">
        <v>506</v>
      </c>
      <c r="M63" s="82" t="s">
        <v>1942</v>
      </c>
      <c r="N63" s="120" t="s">
        <v>827</v>
      </c>
      <c r="O63" s="303"/>
    </row>
    <row r="64" spans="1:15" s="74" customFormat="1" ht="30" customHeight="1" x14ac:dyDescent="0.25">
      <c r="A64" s="418"/>
      <c r="B64" s="412"/>
      <c r="C64" s="268" t="s">
        <v>1755</v>
      </c>
      <c r="D64" s="213" t="s">
        <v>1945</v>
      </c>
      <c r="E64" s="214" t="s">
        <v>1946</v>
      </c>
      <c r="F64" s="54" t="str">
        <f>IF('PL EN'!$B$1="Polski","300x100 lub 600x200","300x100 or 600x200")</f>
        <v>300x100 lub 600x200</v>
      </c>
      <c r="G64" s="54" t="s">
        <v>457</v>
      </c>
      <c r="H64" s="54" t="s">
        <v>459</v>
      </c>
      <c r="I64" s="54" t="s">
        <v>451</v>
      </c>
      <c r="J64" s="54" t="s">
        <v>672</v>
      </c>
      <c r="K64" s="54" t="s">
        <v>45</v>
      </c>
      <c r="L64" s="54" t="s">
        <v>506</v>
      </c>
      <c r="M64" s="71" t="s">
        <v>1942</v>
      </c>
      <c r="N64" s="117" t="s">
        <v>827</v>
      </c>
      <c r="O64" s="300"/>
    </row>
    <row r="65" spans="1:15" s="74" customFormat="1" ht="30" customHeight="1" x14ac:dyDescent="0.25">
      <c r="A65" s="418"/>
      <c r="B65" s="412"/>
      <c r="C65" s="62" t="s">
        <v>2287</v>
      </c>
      <c r="D65" s="210"/>
      <c r="E65" s="208"/>
      <c r="F65" s="52" t="str">
        <f>IF('PL EN'!$B$1="Polski","1200x300 oraz 940x300","1200x300 and 940x300")</f>
        <v>1200x300 oraz 940x300</v>
      </c>
      <c r="G65" s="52" t="s">
        <v>462</v>
      </c>
      <c r="H65" s="52" t="s">
        <v>459</v>
      </c>
      <c r="I65" s="52" t="s">
        <v>451</v>
      </c>
      <c r="J65" s="52" t="s">
        <v>845</v>
      </c>
      <c r="K65" s="52" t="s">
        <v>5</v>
      </c>
      <c r="L65" s="52" t="s">
        <v>2019</v>
      </c>
      <c r="M65" s="82" t="s">
        <v>673</v>
      </c>
      <c r="N65" s="120" t="s">
        <v>827</v>
      </c>
      <c r="O65" s="303"/>
    </row>
    <row r="66" spans="1:15" s="74" customFormat="1" ht="30" customHeight="1" x14ac:dyDescent="0.25">
      <c r="A66" s="418"/>
      <c r="B66" s="412"/>
      <c r="C66" s="191" t="s">
        <v>2288</v>
      </c>
      <c r="D66" s="206"/>
      <c r="E66" s="203"/>
      <c r="F66" s="54" t="str">
        <f>IF('PL EN'!$B$1="Polski","300x100 lub 600x200","300x100 or 600x200")</f>
        <v>300x100 lub 600x200</v>
      </c>
      <c r="G66" s="54" t="s">
        <v>457</v>
      </c>
      <c r="H66" s="54" t="s">
        <v>459</v>
      </c>
      <c r="I66" s="54" t="s">
        <v>451</v>
      </c>
      <c r="J66" s="53" t="s">
        <v>454</v>
      </c>
      <c r="K66" s="54" t="s">
        <v>45</v>
      </c>
      <c r="L66" s="54" t="s">
        <v>2019</v>
      </c>
      <c r="M66" s="71" t="s">
        <v>673</v>
      </c>
      <c r="N66" s="117" t="s">
        <v>827</v>
      </c>
      <c r="O66" s="300"/>
    </row>
    <row r="67" spans="1:15" s="74" customFormat="1" ht="30" customHeight="1" x14ac:dyDescent="0.25">
      <c r="A67" s="418"/>
      <c r="B67" s="412"/>
      <c r="C67" s="268" t="s">
        <v>2013</v>
      </c>
      <c r="D67" s="210"/>
      <c r="E67" s="208"/>
      <c r="F67" s="52" t="s">
        <v>2017</v>
      </c>
      <c r="G67" s="52" t="s">
        <v>462</v>
      </c>
      <c r="H67" s="52" t="s">
        <v>459</v>
      </c>
      <c r="I67" s="52" t="s">
        <v>451</v>
      </c>
      <c r="J67" s="52" t="s">
        <v>845</v>
      </c>
      <c r="K67" s="52" t="s">
        <v>5</v>
      </c>
      <c r="L67" s="52" t="s">
        <v>2020</v>
      </c>
      <c r="M67" s="82" t="s">
        <v>671</v>
      </c>
      <c r="N67" s="120" t="s">
        <v>827</v>
      </c>
      <c r="O67" s="303"/>
    </row>
    <row r="68" spans="1:15" s="74" customFormat="1" ht="30" customHeight="1" x14ac:dyDescent="0.25">
      <c r="A68" s="418"/>
      <c r="B68" s="412"/>
      <c r="C68" s="191" t="s">
        <v>2014</v>
      </c>
      <c r="D68" s="206"/>
      <c r="E68" s="203"/>
      <c r="F68" s="54" t="str">
        <f>IF('PL EN'!$B$1="Polski","300x100 lub 600x200","300x100 or 600x200")</f>
        <v>300x100 lub 600x200</v>
      </c>
      <c r="G68" s="54" t="s">
        <v>457</v>
      </c>
      <c r="H68" s="54" t="s">
        <v>459</v>
      </c>
      <c r="I68" s="54" t="s">
        <v>451</v>
      </c>
      <c r="J68" s="53" t="s">
        <v>454</v>
      </c>
      <c r="K68" s="270" t="s">
        <v>45</v>
      </c>
      <c r="L68" s="54" t="s">
        <v>2020</v>
      </c>
      <c r="M68" s="71" t="s">
        <v>673</v>
      </c>
      <c r="N68" s="124" t="s">
        <v>827</v>
      </c>
      <c r="O68" s="300"/>
    </row>
    <row r="69" spans="1:15" s="74" customFormat="1" ht="45" customHeight="1" x14ac:dyDescent="0.25">
      <c r="A69" s="418"/>
      <c r="B69" s="412"/>
      <c r="C69" s="62" t="s">
        <v>2609</v>
      </c>
      <c r="D69" s="210"/>
      <c r="E69" s="208"/>
      <c r="F69" s="52" t="s">
        <v>842</v>
      </c>
      <c r="G69" s="52" t="s">
        <v>477</v>
      </c>
      <c r="H69" s="52" t="s">
        <v>478</v>
      </c>
      <c r="I69" s="52" t="s">
        <v>451</v>
      </c>
      <c r="J69" s="52" t="s">
        <v>670</v>
      </c>
      <c r="K69" s="52" t="s">
        <v>5</v>
      </c>
      <c r="L69" s="52" t="s">
        <v>96</v>
      </c>
      <c r="M69" s="82" t="s">
        <v>2348</v>
      </c>
      <c r="N69" s="120" t="s">
        <v>827</v>
      </c>
      <c r="O69" s="303"/>
    </row>
    <row r="70" spans="1:15" s="74" customFormat="1" ht="45" customHeight="1" x14ac:dyDescent="0.25">
      <c r="A70" s="418"/>
      <c r="B70" s="412"/>
      <c r="C70" s="63" t="s">
        <v>2610</v>
      </c>
      <c r="D70" s="206"/>
      <c r="E70" s="203"/>
      <c r="F70" s="54" t="s">
        <v>841</v>
      </c>
      <c r="G70" s="54" t="s">
        <v>2018</v>
      </c>
      <c r="H70" s="54" t="s">
        <v>459</v>
      </c>
      <c r="I70" s="54" t="s">
        <v>451</v>
      </c>
      <c r="J70" s="54" t="s">
        <v>670</v>
      </c>
      <c r="K70" s="54" t="s">
        <v>45</v>
      </c>
      <c r="L70" s="54" t="s">
        <v>96</v>
      </c>
      <c r="M70" s="71" t="s">
        <v>678</v>
      </c>
      <c r="N70" s="117" t="s">
        <v>827</v>
      </c>
      <c r="O70" s="303"/>
    </row>
    <row r="71" spans="1:15" s="74" customFormat="1" ht="60" customHeight="1" x14ac:dyDescent="0.25">
      <c r="A71" s="418"/>
      <c r="B71" s="412"/>
      <c r="C71" s="93" t="s">
        <v>2611</v>
      </c>
      <c r="D71" s="202"/>
      <c r="E71" s="80"/>
      <c r="F71" s="54" t="s">
        <v>842</v>
      </c>
      <c r="G71" s="54" t="s">
        <v>688</v>
      </c>
      <c r="H71" s="54" t="s">
        <v>478</v>
      </c>
      <c r="I71" s="54" t="s">
        <v>451</v>
      </c>
      <c r="J71" s="54" t="s">
        <v>670</v>
      </c>
      <c r="K71" s="54" t="s">
        <v>5</v>
      </c>
      <c r="L71" s="54" t="s">
        <v>674</v>
      </c>
      <c r="M71" s="71" t="s">
        <v>704</v>
      </c>
      <c r="N71" s="118" t="s">
        <v>827</v>
      </c>
      <c r="O71" s="302"/>
    </row>
    <row r="72" spans="1:15" s="74" customFormat="1" ht="30" customHeight="1" x14ac:dyDescent="0.25">
      <c r="A72" s="418"/>
      <c r="B72" s="412"/>
      <c r="C72" s="62" t="s">
        <v>2289</v>
      </c>
      <c r="D72" s="210"/>
      <c r="E72" s="208"/>
      <c r="F72" s="52" t="s">
        <v>840</v>
      </c>
      <c r="G72" s="52" t="s">
        <v>477</v>
      </c>
      <c r="H72" s="52" t="s">
        <v>478</v>
      </c>
      <c r="I72" s="52" t="s">
        <v>451</v>
      </c>
      <c r="J72" s="52" t="s">
        <v>845</v>
      </c>
      <c r="K72" s="52" t="s">
        <v>5</v>
      </c>
      <c r="L72" s="52" t="s">
        <v>2019</v>
      </c>
      <c r="M72" s="82" t="s">
        <v>673</v>
      </c>
      <c r="N72" s="271" t="s">
        <v>827</v>
      </c>
      <c r="O72" s="303"/>
    </row>
    <row r="73" spans="1:15" s="74" customFormat="1" ht="30" customHeight="1" x14ac:dyDescent="0.25">
      <c r="A73" s="418"/>
      <c r="B73" s="412"/>
      <c r="C73" s="191" t="s">
        <v>2290</v>
      </c>
      <c r="D73" s="206"/>
      <c r="E73" s="203"/>
      <c r="F73" s="54" t="s">
        <v>841</v>
      </c>
      <c r="G73" s="54" t="s">
        <v>457</v>
      </c>
      <c r="H73" s="54" t="s">
        <v>459</v>
      </c>
      <c r="I73" s="54" t="s">
        <v>451</v>
      </c>
      <c r="J73" s="54" t="s">
        <v>454</v>
      </c>
      <c r="K73" s="54" t="s">
        <v>45</v>
      </c>
      <c r="L73" s="54" t="s">
        <v>2019</v>
      </c>
      <c r="M73" s="71" t="s">
        <v>673</v>
      </c>
      <c r="N73" s="117" t="s">
        <v>827</v>
      </c>
      <c r="O73" s="300"/>
    </row>
    <row r="74" spans="1:15" s="74" customFormat="1" ht="30" customHeight="1" x14ac:dyDescent="0.25">
      <c r="A74" s="418"/>
      <c r="B74" s="412"/>
      <c r="C74" s="268" t="s">
        <v>2015</v>
      </c>
      <c r="D74" s="210"/>
      <c r="E74" s="208"/>
      <c r="F74" s="53" t="s">
        <v>2021</v>
      </c>
      <c r="G74" s="53" t="s">
        <v>477</v>
      </c>
      <c r="H74" s="53" t="s">
        <v>478</v>
      </c>
      <c r="I74" s="53" t="s">
        <v>451</v>
      </c>
      <c r="J74" s="52" t="s">
        <v>845</v>
      </c>
      <c r="K74" s="53" t="s">
        <v>5</v>
      </c>
      <c r="L74" s="52" t="s">
        <v>2020</v>
      </c>
      <c r="M74" s="82" t="s">
        <v>671</v>
      </c>
      <c r="N74" s="120" t="s">
        <v>827</v>
      </c>
      <c r="O74" s="303"/>
    </row>
    <row r="75" spans="1:15" s="74" customFormat="1" ht="30" customHeight="1" x14ac:dyDescent="0.25">
      <c r="A75" s="418"/>
      <c r="B75" s="412"/>
      <c r="C75" s="191" t="s">
        <v>2016</v>
      </c>
      <c r="D75" s="206"/>
      <c r="E75" s="203"/>
      <c r="F75" s="54" t="s">
        <v>841</v>
      </c>
      <c r="G75" s="54" t="s">
        <v>457</v>
      </c>
      <c r="H75" s="54" t="s">
        <v>459</v>
      </c>
      <c r="I75" s="54" t="s">
        <v>451</v>
      </c>
      <c r="J75" s="53" t="s">
        <v>454</v>
      </c>
      <c r="K75" s="270" t="s">
        <v>45</v>
      </c>
      <c r="L75" s="54" t="s">
        <v>2020</v>
      </c>
      <c r="M75" s="71" t="s">
        <v>673</v>
      </c>
      <c r="N75" s="124" t="s">
        <v>827</v>
      </c>
      <c r="O75" s="300"/>
    </row>
    <row r="76" spans="1:15" s="74" customFormat="1" ht="89.25" customHeight="1" x14ac:dyDescent="0.25">
      <c r="A76" s="418"/>
      <c r="B76" s="412"/>
      <c r="C76" s="49" t="s">
        <v>2612</v>
      </c>
      <c r="D76" s="213" t="s">
        <v>1945</v>
      </c>
      <c r="E76" s="214" t="s">
        <v>1946</v>
      </c>
      <c r="F76" s="86" t="s">
        <v>2581</v>
      </c>
      <c r="G76" s="14" t="s">
        <v>459</v>
      </c>
      <c r="H76" s="54" t="s">
        <v>478</v>
      </c>
      <c r="I76" s="14" t="s">
        <v>451</v>
      </c>
      <c r="J76" s="14" t="s">
        <v>677</v>
      </c>
      <c r="K76" s="14" t="s">
        <v>5</v>
      </c>
      <c r="L76" s="14" t="s">
        <v>96</v>
      </c>
      <c r="M76" s="15" t="s">
        <v>689</v>
      </c>
      <c r="N76" s="118" t="s">
        <v>827</v>
      </c>
      <c r="O76" s="303"/>
    </row>
    <row r="77" spans="1:15" s="74" customFormat="1" ht="90" customHeight="1" x14ac:dyDescent="0.25">
      <c r="A77" s="418"/>
      <c r="B77" s="412"/>
      <c r="C77" s="63" t="s">
        <v>2613</v>
      </c>
      <c r="D77" s="206"/>
      <c r="E77" s="203"/>
      <c r="F77" s="86" t="s">
        <v>2582</v>
      </c>
      <c r="G77" s="14" t="s">
        <v>459</v>
      </c>
      <c r="H77" s="54" t="s">
        <v>478</v>
      </c>
      <c r="I77" s="14" t="s">
        <v>451</v>
      </c>
      <c r="J77" s="14" t="s">
        <v>677</v>
      </c>
      <c r="K77" s="14" t="s">
        <v>5</v>
      </c>
      <c r="L77" s="14" t="s">
        <v>96</v>
      </c>
      <c r="M77" s="15" t="s">
        <v>690</v>
      </c>
      <c r="N77" s="118" t="s">
        <v>827</v>
      </c>
      <c r="O77" s="303"/>
    </row>
    <row r="78" spans="1:15" s="74" customFormat="1" ht="45" customHeight="1" x14ac:dyDescent="0.25">
      <c r="A78" s="418"/>
      <c r="B78" s="412"/>
      <c r="C78" s="28" t="s">
        <v>513</v>
      </c>
      <c r="D78" s="202"/>
      <c r="E78" s="80"/>
      <c r="F78" s="52" t="s">
        <v>507</v>
      </c>
      <c r="G78" s="52" t="s">
        <v>462</v>
      </c>
      <c r="H78" s="52" t="s">
        <v>459</v>
      </c>
      <c r="I78" s="52" t="s">
        <v>451</v>
      </c>
      <c r="J78" s="52" t="s">
        <v>450</v>
      </c>
      <c r="K78" s="52" t="s">
        <v>5</v>
      </c>
      <c r="L78" s="52" t="s">
        <v>514</v>
      </c>
      <c r="M78" s="82"/>
      <c r="N78" s="120" t="s">
        <v>827</v>
      </c>
      <c r="O78" s="303"/>
    </row>
    <row r="79" spans="1:15" s="74" customFormat="1" ht="105" customHeight="1" x14ac:dyDescent="0.25">
      <c r="A79" s="418"/>
      <c r="B79" s="412"/>
      <c r="C79" s="49" t="s">
        <v>1975</v>
      </c>
      <c r="D79" s="229" t="s">
        <v>1945</v>
      </c>
      <c r="E79" s="229" t="s">
        <v>1946</v>
      </c>
      <c r="F79" s="82" t="str">
        <f>IF('PL EN'!$B$1="Polski","300x535 (pion) oraz 535x300 (poziom) + zaślepka 300x250","300x535 (vertical) and 535x300 (horizontal) + a 300x250 plug")</f>
        <v>300x535 (pion) oraz 535x300 (poziom) + zaślepka 300x250</v>
      </c>
      <c r="G79" s="52" t="s">
        <v>462</v>
      </c>
      <c r="H79" s="52"/>
      <c r="I79" s="52" t="s">
        <v>451</v>
      </c>
      <c r="J79" s="52" t="s">
        <v>454</v>
      </c>
      <c r="K79" s="52" t="s">
        <v>45</v>
      </c>
      <c r="L79" s="52" t="s">
        <v>96</v>
      </c>
      <c r="M79" s="15" t="s">
        <v>515</v>
      </c>
      <c r="N79" s="120" t="s">
        <v>827</v>
      </c>
      <c r="O79" s="303"/>
    </row>
    <row r="80" spans="1:15" s="74" customFormat="1" ht="45" customHeight="1" x14ac:dyDescent="0.25">
      <c r="A80" s="418"/>
      <c r="B80" s="413"/>
      <c r="C80" s="232" t="s">
        <v>1976</v>
      </c>
      <c r="D80" s="230" t="s">
        <v>1945</v>
      </c>
      <c r="E80" s="231" t="s">
        <v>1946</v>
      </c>
      <c r="F80" s="23" t="s">
        <v>516</v>
      </c>
      <c r="G80" s="23" t="s">
        <v>459</v>
      </c>
      <c r="H80" s="23"/>
      <c r="I80" s="23"/>
      <c r="J80" s="24" t="s">
        <v>718</v>
      </c>
      <c r="K80" s="23" t="s">
        <v>5</v>
      </c>
      <c r="L80" s="24" t="s">
        <v>2509</v>
      </c>
      <c r="M80" s="87"/>
      <c r="N80" s="122" t="s">
        <v>827</v>
      </c>
      <c r="O80" s="303"/>
    </row>
    <row r="81" spans="1:15" s="74" customFormat="1" ht="142.5" customHeight="1" x14ac:dyDescent="0.25">
      <c r="A81" s="418"/>
      <c r="B81" s="351" t="s">
        <v>517</v>
      </c>
      <c r="C81" s="226" t="s">
        <v>779</v>
      </c>
      <c r="D81" s="219" t="s">
        <v>1945</v>
      </c>
      <c r="E81" s="220" t="s">
        <v>1946</v>
      </c>
      <c r="F81" s="11" t="s">
        <v>518</v>
      </c>
      <c r="G81" s="11" t="s">
        <v>468</v>
      </c>
      <c r="H81" s="23" t="s">
        <v>450</v>
      </c>
      <c r="I81" s="11" t="s">
        <v>451</v>
      </c>
      <c r="J81" s="11" t="s">
        <v>519</v>
      </c>
      <c r="K81" s="11" t="s">
        <v>45</v>
      </c>
      <c r="L81" s="72" t="s">
        <v>96</v>
      </c>
      <c r="M81" s="310" t="s">
        <v>712</v>
      </c>
      <c r="N81" s="123" t="s">
        <v>827</v>
      </c>
      <c r="O81" s="302"/>
    </row>
    <row r="82" spans="1:15" s="74" customFormat="1" ht="60" customHeight="1" x14ac:dyDescent="0.25">
      <c r="A82" s="418"/>
      <c r="B82" s="414" t="s">
        <v>657</v>
      </c>
      <c r="C82" s="225" t="s">
        <v>2171</v>
      </c>
      <c r="D82" s="215" t="s">
        <v>1945</v>
      </c>
      <c r="E82" s="216" t="s">
        <v>1946</v>
      </c>
      <c r="F82" s="12" t="s">
        <v>2168</v>
      </c>
      <c r="G82" s="13" t="s">
        <v>729</v>
      </c>
      <c r="H82" s="12"/>
      <c r="I82" s="12" t="s">
        <v>451</v>
      </c>
      <c r="J82" s="12"/>
      <c r="K82" s="12" t="s">
        <v>5</v>
      </c>
      <c r="L82" s="13" t="s">
        <v>719</v>
      </c>
      <c r="M82" s="435" t="s">
        <v>2216</v>
      </c>
      <c r="N82" s="116" t="s">
        <v>827</v>
      </c>
      <c r="O82" s="303"/>
    </row>
    <row r="83" spans="1:15" s="74" customFormat="1" ht="60" customHeight="1" x14ac:dyDescent="0.25">
      <c r="A83" s="418"/>
      <c r="B83" s="415"/>
      <c r="C83" s="191" t="s">
        <v>2170</v>
      </c>
      <c r="D83" s="213"/>
      <c r="E83" s="214"/>
      <c r="F83" s="54" t="s">
        <v>2169</v>
      </c>
      <c r="G83" s="71" t="s">
        <v>729</v>
      </c>
      <c r="H83" s="54"/>
      <c r="I83" s="54" t="s">
        <v>451</v>
      </c>
      <c r="J83" s="54"/>
      <c r="K83" s="54" t="s">
        <v>45</v>
      </c>
      <c r="L83" s="71" t="s">
        <v>719</v>
      </c>
      <c r="M83" s="428"/>
      <c r="N83" s="124" t="s">
        <v>827</v>
      </c>
      <c r="O83" s="303"/>
    </row>
    <row r="84" spans="1:15" s="74" customFormat="1" ht="45" customHeight="1" x14ac:dyDescent="0.25">
      <c r="A84" s="418"/>
      <c r="B84" s="414" t="s">
        <v>520</v>
      </c>
      <c r="C84" s="225" t="s">
        <v>520</v>
      </c>
      <c r="D84" s="215" t="s">
        <v>1945</v>
      </c>
      <c r="E84" s="216" t="s">
        <v>1946</v>
      </c>
      <c r="F84" s="12" t="s">
        <v>521</v>
      </c>
      <c r="G84" s="12" t="s">
        <v>462</v>
      </c>
      <c r="H84" s="12" t="s">
        <v>450</v>
      </c>
      <c r="I84" s="12"/>
      <c r="J84" s="12" t="s">
        <v>691</v>
      </c>
      <c r="K84" s="12" t="s">
        <v>5</v>
      </c>
      <c r="L84" s="13" t="s">
        <v>458</v>
      </c>
      <c r="M84" s="13" t="s">
        <v>523</v>
      </c>
      <c r="N84" s="116" t="s">
        <v>827</v>
      </c>
      <c r="O84" s="303"/>
    </row>
    <row r="85" spans="1:15" s="74" customFormat="1" ht="45" customHeight="1" x14ac:dyDescent="0.25">
      <c r="A85" s="418"/>
      <c r="B85" s="415"/>
      <c r="C85" s="191" t="s">
        <v>780</v>
      </c>
      <c r="D85" s="217" t="s">
        <v>1945</v>
      </c>
      <c r="E85" s="218" t="s">
        <v>1946</v>
      </c>
      <c r="F85" s="14" t="s">
        <v>524</v>
      </c>
      <c r="G85" s="14" t="s">
        <v>475</v>
      </c>
      <c r="H85" s="14" t="s">
        <v>450</v>
      </c>
      <c r="I85" s="14"/>
      <c r="J85" s="14" t="s">
        <v>667</v>
      </c>
      <c r="K85" s="14" t="s">
        <v>45</v>
      </c>
      <c r="L85" s="15" t="s">
        <v>458</v>
      </c>
      <c r="M85" s="15" t="s">
        <v>430</v>
      </c>
      <c r="N85" s="118" t="s">
        <v>827</v>
      </c>
      <c r="O85" s="300"/>
    </row>
    <row r="86" spans="1:15" s="74" customFormat="1" ht="165" customHeight="1" x14ac:dyDescent="0.25">
      <c r="A86" s="418"/>
      <c r="B86" s="416"/>
      <c r="C86" s="226" t="s">
        <v>525</v>
      </c>
      <c r="D86" s="219" t="s">
        <v>1945</v>
      </c>
      <c r="E86" s="220" t="s">
        <v>1946</v>
      </c>
      <c r="F86" s="11" t="s">
        <v>526</v>
      </c>
      <c r="G86" s="11" t="s">
        <v>459</v>
      </c>
      <c r="H86" s="11" t="s">
        <v>478</v>
      </c>
      <c r="I86" s="11"/>
      <c r="J86" s="54" t="s">
        <v>691</v>
      </c>
      <c r="K86" s="11" t="s">
        <v>5</v>
      </c>
      <c r="L86" s="71" t="s">
        <v>458</v>
      </c>
      <c r="M86" s="24" t="s">
        <v>527</v>
      </c>
      <c r="N86" s="119" t="s">
        <v>827</v>
      </c>
      <c r="O86" s="303"/>
    </row>
    <row r="87" spans="1:15" s="74" customFormat="1" ht="105" customHeight="1" x14ac:dyDescent="0.25">
      <c r="A87" s="418"/>
      <c r="B87" s="352" t="s">
        <v>528</v>
      </c>
      <c r="C87" s="29" t="s">
        <v>528</v>
      </c>
      <c r="D87" s="215" t="s">
        <v>1945</v>
      </c>
      <c r="E87" s="216" t="s">
        <v>1946</v>
      </c>
      <c r="F87" s="13" t="str">
        <f>IF('PL EN'!$B$1="Polski","880x560, dopuszczalne również: 970x600, 970x300, 970x250","880x560, also acceptable: 970x600, 970x300, 970x250")</f>
        <v>880x560, dopuszczalne również: 970x600, 970x300, 970x250</v>
      </c>
      <c r="G87" s="12" t="s">
        <v>462</v>
      </c>
      <c r="H87" s="12" t="s">
        <v>459</v>
      </c>
      <c r="I87" s="12"/>
      <c r="J87" s="12" t="s">
        <v>692</v>
      </c>
      <c r="K87" s="12" t="s">
        <v>5</v>
      </c>
      <c r="L87" s="13" t="s">
        <v>458</v>
      </c>
      <c r="M87" s="13" t="s">
        <v>529</v>
      </c>
      <c r="N87" s="116" t="s">
        <v>827</v>
      </c>
      <c r="O87" s="303"/>
    </row>
    <row r="88" spans="1:15" s="74" customFormat="1" ht="45" customHeight="1" x14ac:dyDescent="0.25">
      <c r="A88" s="418"/>
      <c r="B88" s="420" t="s">
        <v>530</v>
      </c>
      <c r="C88" s="225" t="s">
        <v>1416</v>
      </c>
      <c r="D88" s="215" t="s">
        <v>1945</v>
      </c>
      <c r="E88" s="216" t="s">
        <v>1946</v>
      </c>
      <c r="F88" s="13" t="s">
        <v>1418</v>
      </c>
      <c r="G88" s="12" t="s">
        <v>475</v>
      </c>
      <c r="H88" s="12" t="s">
        <v>459</v>
      </c>
      <c r="I88" s="12" t="s">
        <v>451</v>
      </c>
      <c r="J88" s="12" t="s">
        <v>531</v>
      </c>
      <c r="K88" s="12" t="s">
        <v>5</v>
      </c>
      <c r="L88" s="13" t="s">
        <v>96</v>
      </c>
      <c r="M88" s="13" t="s">
        <v>1413</v>
      </c>
      <c r="N88" s="116" t="s">
        <v>827</v>
      </c>
      <c r="O88" s="303"/>
    </row>
    <row r="89" spans="1:15" s="74" customFormat="1" ht="45" customHeight="1" x14ac:dyDescent="0.25">
      <c r="A89" s="418"/>
      <c r="B89" s="412"/>
      <c r="C89" s="191" t="s">
        <v>1417</v>
      </c>
      <c r="D89" s="217" t="s">
        <v>1945</v>
      </c>
      <c r="E89" s="218" t="s">
        <v>1946</v>
      </c>
      <c r="F89" s="15" t="s">
        <v>2167</v>
      </c>
      <c r="G89" s="14" t="s">
        <v>475</v>
      </c>
      <c r="H89" s="14" t="s">
        <v>459</v>
      </c>
      <c r="I89" s="14" t="s">
        <v>451</v>
      </c>
      <c r="J89" s="14" t="s">
        <v>531</v>
      </c>
      <c r="K89" s="14" t="s">
        <v>5</v>
      </c>
      <c r="L89" s="15" t="s">
        <v>506</v>
      </c>
      <c r="M89" s="15" t="s">
        <v>1414</v>
      </c>
      <c r="N89" s="118" t="s">
        <v>827</v>
      </c>
      <c r="O89" s="303"/>
    </row>
    <row r="90" spans="1:15" s="74" customFormat="1" ht="45" customHeight="1" x14ac:dyDescent="0.25">
      <c r="A90" s="418"/>
      <c r="B90" s="413"/>
      <c r="C90" s="226" t="str">
        <f>IF('PL EN'!$B$1="Polski","MidBox Mobile","Mobile MidBox")</f>
        <v>MidBox Mobile</v>
      </c>
      <c r="D90" s="230" t="s">
        <v>1945</v>
      </c>
      <c r="E90" s="231" t="s">
        <v>1946</v>
      </c>
      <c r="F90" s="24" t="s">
        <v>533</v>
      </c>
      <c r="G90" s="23" t="s">
        <v>475</v>
      </c>
      <c r="H90" s="23" t="s">
        <v>459</v>
      </c>
      <c r="I90" s="23" t="s">
        <v>451</v>
      </c>
      <c r="J90" s="23" t="s">
        <v>531</v>
      </c>
      <c r="K90" s="23" t="s">
        <v>45</v>
      </c>
      <c r="L90" s="24" t="s">
        <v>532</v>
      </c>
      <c r="M90" s="24"/>
      <c r="N90" s="123" t="s">
        <v>827</v>
      </c>
      <c r="O90" s="303"/>
    </row>
    <row r="91" spans="1:15" s="74" customFormat="1" ht="45" customHeight="1" x14ac:dyDescent="0.25">
      <c r="A91" s="418"/>
      <c r="B91" s="412" t="str">
        <f>IF('PL EN'!$B$1="Polski","Reklama Natywna","Native Ads")</f>
        <v>Reklama Natywna</v>
      </c>
      <c r="C91" s="191" t="str">
        <f>IF('PL EN'!$B$1="Polski","Linki Tekstowe, Prawa Kolumna","Text links, right column")</f>
        <v>Linki Tekstowe, Prawa Kolumna</v>
      </c>
      <c r="D91" s="213" t="s">
        <v>1945</v>
      </c>
      <c r="E91" s="214" t="s">
        <v>1946</v>
      </c>
      <c r="F91" s="71" t="s">
        <v>534</v>
      </c>
      <c r="G91" s="54" t="s">
        <v>450</v>
      </c>
      <c r="H91" s="54" t="s">
        <v>450</v>
      </c>
      <c r="I91" s="54" t="s">
        <v>535</v>
      </c>
      <c r="J91" s="54" t="s">
        <v>2165</v>
      </c>
      <c r="K91" s="54" t="s">
        <v>5</v>
      </c>
      <c r="L91" s="54" t="s">
        <v>96</v>
      </c>
      <c r="M91" s="71" t="s">
        <v>735</v>
      </c>
      <c r="N91" s="117" t="s">
        <v>827</v>
      </c>
      <c r="O91" s="302"/>
    </row>
    <row r="92" spans="1:15" s="74" customFormat="1" ht="105" customHeight="1" x14ac:dyDescent="0.25">
      <c r="A92" s="418"/>
      <c r="B92" s="412"/>
      <c r="C92" s="49" t="s">
        <v>536</v>
      </c>
      <c r="D92" s="227" t="s">
        <v>1945</v>
      </c>
      <c r="E92" s="228" t="s">
        <v>1946</v>
      </c>
      <c r="F92" s="78" t="s">
        <v>2304</v>
      </c>
      <c r="G92" s="48" t="s">
        <v>450</v>
      </c>
      <c r="H92" s="48" t="s">
        <v>450</v>
      </c>
      <c r="I92" s="48" t="s">
        <v>535</v>
      </c>
      <c r="J92" s="224"/>
      <c r="K92" s="48" t="s">
        <v>5</v>
      </c>
      <c r="L92" s="48" t="s">
        <v>522</v>
      </c>
      <c r="M92" s="78" t="s">
        <v>537</v>
      </c>
      <c r="N92" s="118" t="s">
        <v>827</v>
      </c>
      <c r="O92" s="304"/>
    </row>
    <row r="93" spans="1:15" s="74" customFormat="1" ht="45" customHeight="1" x14ac:dyDescent="0.25">
      <c r="A93" s="418"/>
      <c r="B93" s="412"/>
      <c r="C93" s="191" t="s">
        <v>2516</v>
      </c>
      <c r="D93" s="263"/>
      <c r="E93" s="264"/>
      <c r="F93" s="109"/>
      <c r="G93" s="45" t="s">
        <v>450</v>
      </c>
      <c r="H93" s="45" t="s">
        <v>450</v>
      </c>
      <c r="I93" s="45" t="s">
        <v>535</v>
      </c>
      <c r="J93" s="333"/>
      <c r="K93" s="48" t="s">
        <v>5</v>
      </c>
      <c r="L93" s="48" t="s">
        <v>522</v>
      </c>
      <c r="M93" s="78" t="s">
        <v>2517</v>
      </c>
      <c r="N93" s="117"/>
      <c r="O93" s="304"/>
    </row>
    <row r="94" spans="1:15" s="74" customFormat="1" ht="45" customHeight="1" x14ac:dyDescent="0.25">
      <c r="A94" s="418"/>
      <c r="B94" s="412"/>
      <c r="C94" s="191" t="s">
        <v>2529</v>
      </c>
      <c r="D94" s="213" t="s">
        <v>1945</v>
      </c>
      <c r="E94" s="214" t="s">
        <v>1946</v>
      </c>
      <c r="F94" s="71" t="s">
        <v>1766</v>
      </c>
      <c r="G94" s="45" t="s">
        <v>475</v>
      </c>
      <c r="H94" s="45" t="s">
        <v>450</v>
      </c>
      <c r="I94" s="45" t="s">
        <v>451</v>
      </c>
      <c r="J94" s="45" t="s">
        <v>544</v>
      </c>
      <c r="K94" s="48" t="s">
        <v>5</v>
      </c>
      <c r="L94" s="48" t="s">
        <v>96</v>
      </c>
      <c r="M94" s="430" t="s">
        <v>2528</v>
      </c>
      <c r="N94" s="117"/>
      <c r="O94" s="304"/>
    </row>
    <row r="95" spans="1:15" s="74" customFormat="1" ht="45" customHeight="1" x14ac:dyDescent="0.25">
      <c r="A95" s="418"/>
      <c r="B95" s="412"/>
      <c r="C95" s="223" t="s">
        <v>781</v>
      </c>
      <c r="D95" s="217" t="s">
        <v>1945</v>
      </c>
      <c r="E95" s="214" t="s">
        <v>1946</v>
      </c>
      <c r="F95" s="109" t="s">
        <v>2358</v>
      </c>
      <c r="G95" s="45" t="s">
        <v>475</v>
      </c>
      <c r="H95" s="45" t="s">
        <v>450</v>
      </c>
      <c r="I95" s="45" t="s">
        <v>451</v>
      </c>
      <c r="J95" s="45" t="s">
        <v>541</v>
      </c>
      <c r="K95" s="32" t="s">
        <v>45</v>
      </c>
      <c r="L95" s="32" t="s">
        <v>96</v>
      </c>
      <c r="M95" s="427"/>
      <c r="N95" s="117" t="s">
        <v>827</v>
      </c>
      <c r="O95" s="303"/>
    </row>
    <row r="96" spans="1:15" s="74" customFormat="1" ht="30" customHeight="1" x14ac:dyDescent="0.25">
      <c r="A96" s="418"/>
      <c r="B96" s="412"/>
      <c r="C96" s="49" t="s">
        <v>538</v>
      </c>
      <c r="D96" s="213" t="s">
        <v>1945</v>
      </c>
      <c r="E96" s="214" t="s">
        <v>1946</v>
      </c>
      <c r="F96" s="71" t="s">
        <v>1766</v>
      </c>
      <c r="G96" s="54" t="s">
        <v>475</v>
      </c>
      <c r="H96" s="54" t="s">
        <v>450</v>
      </c>
      <c r="I96" s="54" t="s">
        <v>451</v>
      </c>
      <c r="J96" s="54" t="s">
        <v>1762</v>
      </c>
      <c r="K96" s="14" t="s">
        <v>5</v>
      </c>
      <c r="L96" s="15" t="s">
        <v>96</v>
      </c>
      <c r="M96" s="427"/>
      <c r="N96" s="118" t="s">
        <v>827</v>
      </c>
      <c r="O96" s="304"/>
    </row>
    <row r="97" spans="1:15" s="74" customFormat="1" ht="45" customHeight="1" x14ac:dyDescent="0.25">
      <c r="A97" s="418"/>
      <c r="B97" s="412"/>
      <c r="C97" s="49" t="s">
        <v>782</v>
      </c>
      <c r="D97" s="217" t="s">
        <v>1945</v>
      </c>
      <c r="E97" s="214" t="s">
        <v>1946</v>
      </c>
      <c r="F97" s="15" t="s">
        <v>1763</v>
      </c>
      <c r="G97" s="14" t="s">
        <v>475</v>
      </c>
      <c r="H97" s="14" t="s">
        <v>450</v>
      </c>
      <c r="I97" s="14" t="s">
        <v>451</v>
      </c>
      <c r="J97" s="54" t="s">
        <v>542</v>
      </c>
      <c r="K97" s="53" t="s">
        <v>45</v>
      </c>
      <c r="L97" s="15" t="s">
        <v>96</v>
      </c>
      <c r="M97" s="427"/>
      <c r="N97" s="118" t="s">
        <v>827</v>
      </c>
      <c r="O97" s="303"/>
    </row>
    <row r="98" spans="1:15" s="74" customFormat="1" ht="30" customHeight="1" x14ac:dyDescent="0.25">
      <c r="A98" s="418"/>
      <c r="B98" s="412"/>
      <c r="C98" s="46" t="s">
        <v>1940</v>
      </c>
      <c r="D98" s="213" t="s">
        <v>1945</v>
      </c>
      <c r="E98" s="214" t="s">
        <v>1946</v>
      </c>
      <c r="F98" s="15" t="s">
        <v>1766</v>
      </c>
      <c r="G98" s="14" t="s">
        <v>475</v>
      </c>
      <c r="H98" s="14" t="s">
        <v>450</v>
      </c>
      <c r="I98" s="14" t="s">
        <v>451</v>
      </c>
      <c r="J98" s="54" t="s">
        <v>2525</v>
      </c>
      <c r="K98" s="14" t="s">
        <v>5</v>
      </c>
      <c r="L98" s="15" t="s">
        <v>96</v>
      </c>
      <c r="M98" s="427"/>
      <c r="N98" s="118" t="s">
        <v>827</v>
      </c>
      <c r="O98" s="303"/>
    </row>
    <row r="99" spans="1:15" s="74" customFormat="1" ht="45" customHeight="1" x14ac:dyDescent="0.25">
      <c r="A99" s="418"/>
      <c r="B99" s="412"/>
      <c r="C99" s="46" t="s">
        <v>1941</v>
      </c>
      <c r="D99" s="217" t="s">
        <v>1945</v>
      </c>
      <c r="E99" s="214" t="s">
        <v>1946</v>
      </c>
      <c r="F99" s="15" t="s">
        <v>1763</v>
      </c>
      <c r="G99" s="14" t="s">
        <v>475</v>
      </c>
      <c r="H99" s="14" t="s">
        <v>450</v>
      </c>
      <c r="I99" s="14" t="s">
        <v>451</v>
      </c>
      <c r="J99" s="54" t="s">
        <v>544</v>
      </c>
      <c r="K99" s="14" t="s">
        <v>45</v>
      </c>
      <c r="L99" s="15" t="s">
        <v>96</v>
      </c>
      <c r="M99" s="427"/>
      <c r="N99" s="118" t="s">
        <v>827</v>
      </c>
      <c r="O99" s="303"/>
    </row>
    <row r="100" spans="1:15" s="74" customFormat="1" ht="30" customHeight="1" x14ac:dyDescent="0.25">
      <c r="A100" s="418"/>
      <c r="B100" s="412"/>
      <c r="C100" s="46" t="s">
        <v>2527</v>
      </c>
      <c r="D100" s="213" t="s">
        <v>1945</v>
      </c>
      <c r="E100" s="214" t="s">
        <v>1946</v>
      </c>
      <c r="F100" s="15" t="s">
        <v>1766</v>
      </c>
      <c r="G100" s="14" t="s">
        <v>475</v>
      </c>
      <c r="H100" s="14" t="s">
        <v>450</v>
      </c>
      <c r="I100" s="14" t="s">
        <v>451</v>
      </c>
      <c r="J100" s="54" t="s">
        <v>512</v>
      </c>
      <c r="K100" s="14" t="s">
        <v>5</v>
      </c>
      <c r="L100" s="15" t="s">
        <v>96</v>
      </c>
      <c r="M100" s="427"/>
      <c r="N100" s="118"/>
      <c r="O100" s="303"/>
    </row>
    <row r="101" spans="1:15" s="74" customFormat="1" ht="45" customHeight="1" x14ac:dyDescent="0.25">
      <c r="A101" s="418"/>
      <c r="B101" s="412"/>
      <c r="C101" s="46" t="s">
        <v>783</v>
      </c>
      <c r="D101" s="217" t="s">
        <v>1945</v>
      </c>
      <c r="E101" s="214" t="s">
        <v>1946</v>
      </c>
      <c r="F101" s="15" t="s">
        <v>1763</v>
      </c>
      <c r="G101" s="14" t="s">
        <v>475</v>
      </c>
      <c r="H101" s="14" t="s">
        <v>450</v>
      </c>
      <c r="I101" s="14" t="s">
        <v>451</v>
      </c>
      <c r="J101" s="54" t="s">
        <v>540</v>
      </c>
      <c r="K101" s="14" t="s">
        <v>45</v>
      </c>
      <c r="L101" s="15" t="s">
        <v>96</v>
      </c>
      <c r="M101" s="427"/>
      <c r="N101" s="118" t="s">
        <v>827</v>
      </c>
      <c r="O101" s="303"/>
    </row>
    <row r="102" spans="1:15" s="74" customFormat="1" ht="30" customHeight="1" x14ac:dyDescent="0.25">
      <c r="A102" s="418"/>
      <c r="B102" s="412"/>
      <c r="C102" s="46" t="s">
        <v>2593</v>
      </c>
      <c r="D102" s="213" t="s">
        <v>1945</v>
      </c>
      <c r="E102" s="214" t="s">
        <v>1946</v>
      </c>
      <c r="F102" s="78" t="s">
        <v>1766</v>
      </c>
      <c r="G102" s="14" t="s">
        <v>475</v>
      </c>
      <c r="H102" s="14" t="s">
        <v>450</v>
      </c>
      <c r="I102" s="14" t="s">
        <v>451</v>
      </c>
      <c r="J102" s="54" t="s">
        <v>2526</v>
      </c>
      <c r="K102" s="14" t="s">
        <v>5</v>
      </c>
      <c r="L102" s="15" t="s">
        <v>96</v>
      </c>
      <c r="M102" s="427"/>
      <c r="N102" s="118" t="s">
        <v>827</v>
      </c>
      <c r="O102" s="303"/>
    </row>
    <row r="103" spans="1:15" s="74" customFormat="1" ht="45" customHeight="1" x14ac:dyDescent="0.25">
      <c r="A103" s="418"/>
      <c r="B103" s="412"/>
      <c r="C103" s="46" t="s">
        <v>2594</v>
      </c>
      <c r="D103" s="217" t="s">
        <v>1945</v>
      </c>
      <c r="E103" s="214" t="s">
        <v>1946</v>
      </c>
      <c r="F103" s="78" t="s">
        <v>1765</v>
      </c>
      <c r="G103" s="14" t="s">
        <v>475</v>
      </c>
      <c r="H103" s="14" t="s">
        <v>450</v>
      </c>
      <c r="I103" s="14" t="s">
        <v>451</v>
      </c>
      <c r="J103" s="54" t="s">
        <v>543</v>
      </c>
      <c r="K103" s="54" t="s">
        <v>45</v>
      </c>
      <c r="L103" s="15" t="s">
        <v>96</v>
      </c>
      <c r="M103" s="428"/>
      <c r="N103" s="124" t="s">
        <v>827</v>
      </c>
      <c r="O103" s="303"/>
    </row>
    <row r="104" spans="1:15" s="74" customFormat="1" ht="30" customHeight="1" x14ac:dyDescent="0.25">
      <c r="A104" s="418"/>
      <c r="B104" s="412"/>
      <c r="C104" s="46" t="s">
        <v>545</v>
      </c>
      <c r="D104" s="212"/>
      <c r="E104" s="211"/>
      <c r="F104" s="15" t="s">
        <v>1766</v>
      </c>
      <c r="G104" s="14" t="s">
        <v>475</v>
      </c>
      <c r="H104" s="14" t="s">
        <v>450</v>
      </c>
      <c r="I104" s="14" t="s">
        <v>451</v>
      </c>
      <c r="J104" s="54" t="s">
        <v>546</v>
      </c>
      <c r="K104" s="54" t="s">
        <v>5</v>
      </c>
      <c r="L104" s="15" t="s">
        <v>96</v>
      </c>
      <c r="M104" s="71" t="s">
        <v>706</v>
      </c>
      <c r="N104" s="118" t="s">
        <v>827</v>
      </c>
      <c r="O104" s="303"/>
    </row>
    <row r="105" spans="1:15" s="74" customFormat="1" ht="45" customHeight="1" x14ac:dyDescent="0.25">
      <c r="A105" s="418"/>
      <c r="B105" s="412"/>
      <c r="C105" s="46" t="s">
        <v>784</v>
      </c>
      <c r="D105" s="212"/>
      <c r="E105" s="211"/>
      <c r="F105" s="15" t="s">
        <v>1763</v>
      </c>
      <c r="G105" s="14" t="s">
        <v>475</v>
      </c>
      <c r="H105" s="14" t="s">
        <v>450</v>
      </c>
      <c r="I105" s="14" t="s">
        <v>451</v>
      </c>
      <c r="J105" s="54" t="s">
        <v>539</v>
      </c>
      <c r="K105" s="54" t="s">
        <v>45</v>
      </c>
      <c r="L105" s="15" t="s">
        <v>96</v>
      </c>
      <c r="M105" s="71"/>
      <c r="N105" s="118" t="s">
        <v>827</v>
      </c>
      <c r="O105" s="303"/>
    </row>
    <row r="106" spans="1:15" s="74" customFormat="1" ht="157.5" customHeight="1" x14ac:dyDescent="0.25">
      <c r="A106" s="418"/>
      <c r="B106" s="412"/>
      <c r="C106" s="49" t="s">
        <v>785</v>
      </c>
      <c r="D106" s="213" t="s">
        <v>1945</v>
      </c>
      <c r="E106" s="214" t="s">
        <v>1946</v>
      </c>
      <c r="F106" s="71" t="s">
        <v>547</v>
      </c>
      <c r="G106" s="54" t="s">
        <v>475</v>
      </c>
      <c r="H106" s="54" t="s">
        <v>450</v>
      </c>
      <c r="I106" s="54" t="s">
        <v>451</v>
      </c>
      <c r="J106" s="54"/>
      <c r="K106" s="54" t="s">
        <v>45</v>
      </c>
      <c r="L106" s="71" t="s">
        <v>730</v>
      </c>
      <c r="M106" s="71" t="s">
        <v>548</v>
      </c>
      <c r="N106" s="117" t="s">
        <v>827</v>
      </c>
      <c r="O106" s="300"/>
    </row>
    <row r="107" spans="1:15" s="74" customFormat="1" ht="45" customHeight="1" x14ac:dyDescent="0.25">
      <c r="A107" s="418"/>
      <c r="B107" s="412"/>
      <c r="C107" s="49" t="s">
        <v>549</v>
      </c>
      <c r="D107" s="217" t="s">
        <v>1945</v>
      </c>
      <c r="E107" s="218" t="s">
        <v>1946</v>
      </c>
      <c r="F107" s="15" t="s">
        <v>550</v>
      </c>
      <c r="G107" s="14" t="s">
        <v>475</v>
      </c>
      <c r="H107" s="14" t="s">
        <v>450</v>
      </c>
      <c r="I107" s="14" t="s">
        <v>451</v>
      </c>
      <c r="J107" s="14" t="s">
        <v>708</v>
      </c>
      <c r="K107" s="14" t="s">
        <v>569</v>
      </c>
      <c r="L107" s="15" t="s">
        <v>506</v>
      </c>
      <c r="M107" s="15" t="s">
        <v>551</v>
      </c>
      <c r="N107" s="118" t="s">
        <v>827</v>
      </c>
      <c r="O107" s="303"/>
    </row>
    <row r="108" spans="1:15" s="74" customFormat="1" ht="75" customHeight="1" x14ac:dyDescent="0.25">
      <c r="A108" s="418"/>
      <c r="B108" s="413"/>
      <c r="C108" s="226" t="s">
        <v>552</v>
      </c>
      <c r="D108" s="230" t="s">
        <v>1945</v>
      </c>
      <c r="E108" s="220" t="s">
        <v>1946</v>
      </c>
      <c r="F108" s="72" t="s">
        <v>2305</v>
      </c>
      <c r="G108" s="53" t="s">
        <v>475</v>
      </c>
      <c r="H108" s="53" t="s">
        <v>450</v>
      </c>
      <c r="I108" s="53" t="s">
        <v>451</v>
      </c>
      <c r="J108" s="53" t="s">
        <v>707</v>
      </c>
      <c r="K108" s="53" t="s">
        <v>5</v>
      </c>
      <c r="L108" s="24" t="s">
        <v>553</v>
      </c>
      <c r="M108" s="82" t="s">
        <v>554</v>
      </c>
      <c r="N108" s="119" t="s">
        <v>827</v>
      </c>
      <c r="O108" s="302"/>
    </row>
    <row r="109" spans="1:15" s="74" customFormat="1" ht="75" customHeight="1" x14ac:dyDescent="0.25">
      <c r="A109" s="418"/>
      <c r="B109" s="407" t="s">
        <v>555</v>
      </c>
      <c r="C109" s="225" t="s">
        <v>555</v>
      </c>
      <c r="D109" s="215" t="s">
        <v>1945</v>
      </c>
      <c r="E109" s="216" t="s">
        <v>1946</v>
      </c>
      <c r="F109" s="13" t="s">
        <v>846</v>
      </c>
      <c r="G109" s="12" t="s">
        <v>477</v>
      </c>
      <c r="H109" s="12" t="s">
        <v>450</v>
      </c>
      <c r="I109" s="12" t="s">
        <v>451</v>
      </c>
      <c r="J109" s="12" t="s">
        <v>556</v>
      </c>
      <c r="K109" s="12" t="s">
        <v>5</v>
      </c>
      <c r="L109" s="71" t="s">
        <v>2519</v>
      </c>
      <c r="M109" s="13" t="s">
        <v>693</v>
      </c>
      <c r="N109" s="116" t="s">
        <v>827</v>
      </c>
      <c r="O109" s="303"/>
    </row>
    <row r="110" spans="1:15" s="74" customFormat="1" ht="75" customHeight="1" x14ac:dyDescent="0.25">
      <c r="A110" s="418"/>
      <c r="B110" s="407"/>
      <c r="C110" s="49" t="s">
        <v>786</v>
      </c>
      <c r="D110" s="213" t="s">
        <v>1945</v>
      </c>
      <c r="E110" s="214" t="s">
        <v>1946</v>
      </c>
      <c r="F110" s="54" t="s">
        <v>557</v>
      </c>
      <c r="G110" s="54" t="s">
        <v>475</v>
      </c>
      <c r="H110" s="54" t="s">
        <v>450</v>
      </c>
      <c r="I110" s="54" t="s">
        <v>451</v>
      </c>
      <c r="J110" s="54" t="s">
        <v>558</v>
      </c>
      <c r="K110" s="54" t="s">
        <v>45</v>
      </c>
      <c r="L110" s="71" t="s">
        <v>2162</v>
      </c>
      <c r="M110" s="71" t="s">
        <v>2536</v>
      </c>
      <c r="N110" s="117" t="s">
        <v>827</v>
      </c>
      <c r="O110" s="303"/>
    </row>
    <row r="111" spans="1:15" s="74" customFormat="1" ht="75" customHeight="1" x14ac:dyDescent="0.25">
      <c r="A111" s="418"/>
      <c r="B111" s="407"/>
      <c r="C111" s="49" t="s">
        <v>559</v>
      </c>
      <c r="D111" s="213" t="s">
        <v>1945</v>
      </c>
      <c r="E111" s="214" t="s">
        <v>1946</v>
      </c>
      <c r="F111" s="71" t="s">
        <v>560</v>
      </c>
      <c r="G111" s="54" t="s">
        <v>475</v>
      </c>
      <c r="H111" s="54" t="s">
        <v>450</v>
      </c>
      <c r="I111" s="54" t="s">
        <v>451</v>
      </c>
      <c r="J111" s="54" t="s">
        <v>558</v>
      </c>
      <c r="K111" s="54" t="s">
        <v>45</v>
      </c>
      <c r="L111" s="71" t="s">
        <v>1988</v>
      </c>
      <c r="M111" s="71" t="s">
        <v>561</v>
      </c>
      <c r="N111" s="117" t="s">
        <v>827</v>
      </c>
      <c r="O111" s="303"/>
    </row>
    <row r="112" spans="1:15" s="74" customFormat="1" ht="67.5" customHeight="1" x14ac:dyDescent="0.25">
      <c r="A112" s="418"/>
      <c r="B112" s="407"/>
      <c r="C112" s="49" t="s">
        <v>562</v>
      </c>
      <c r="D112" s="217" t="s">
        <v>1945</v>
      </c>
      <c r="E112" s="218" t="s">
        <v>1946</v>
      </c>
      <c r="F112" s="14" t="s">
        <v>736</v>
      </c>
      <c r="G112" s="14" t="s">
        <v>459</v>
      </c>
      <c r="H112" s="14" t="s">
        <v>450</v>
      </c>
      <c r="I112" s="14" t="s">
        <v>451</v>
      </c>
      <c r="J112" s="14" t="s">
        <v>556</v>
      </c>
      <c r="K112" s="14" t="s">
        <v>5</v>
      </c>
      <c r="L112" s="71" t="s">
        <v>2520</v>
      </c>
      <c r="M112" s="15" t="s">
        <v>843</v>
      </c>
      <c r="N112" s="118" t="s">
        <v>827</v>
      </c>
      <c r="O112" s="303"/>
    </row>
    <row r="113" spans="1:15" s="74" customFormat="1" ht="120" customHeight="1" x14ac:dyDescent="0.25">
      <c r="A113" s="418"/>
      <c r="B113" s="407"/>
      <c r="C113" s="49" t="s">
        <v>563</v>
      </c>
      <c r="D113" s="217" t="s">
        <v>1945</v>
      </c>
      <c r="E113" s="218" t="s">
        <v>1946</v>
      </c>
      <c r="F113" s="14" t="s">
        <v>737</v>
      </c>
      <c r="G113" s="14" t="s">
        <v>477</v>
      </c>
      <c r="H113" s="14" t="s">
        <v>450</v>
      </c>
      <c r="I113" s="14" t="s">
        <v>491</v>
      </c>
      <c r="J113" s="14" t="s">
        <v>556</v>
      </c>
      <c r="K113" s="14" t="s">
        <v>5</v>
      </c>
      <c r="L113" s="71" t="s">
        <v>96</v>
      </c>
      <c r="M113" s="15" t="s">
        <v>2537</v>
      </c>
      <c r="N113" s="118" t="s">
        <v>827</v>
      </c>
      <c r="O113" s="303"/>
    </row>
    <row r="114" spans="1:15" s="74" customFormat="1" ht="112.5" customHeight="1" x14ac:dyDescent="0.25">
      <c r="A114" s="418"/>
      <c r="B114" s="407"/>
      <c r="C114" s="226" t="s">
        <v>565</v>
      </c>
      <c r="D114" s="230" t="s">
        <v>1945</v>
      </c>
      <c r="E114" s="231" t="s">
        <v>1946</v>
      </c>
      <c r="F114" s="23" t="s">
        <v>738</v>
      </c>
      <c r="G114" s="23" t="s">
        <v>564</v>
      </c>
      <c r="H114" s="23" t="s">
        <v>450</v>
      </c>
      <c r="I114" s="23" t="s">
        <v>491</v>
      </c>
      <c r="J114" s="23" t="s">
        <v>556</v>
      </c>
      <c r="K114" s="23" t="s">
        <v>5</v>
      </c>
      <c r="L114" s="24" t="s">
        <v>96</v>
      </c>
      <c r="M114" s="284" t="s">
        <v>844</v>
      </c>
      <c r="N114" s="119" t="s">
        <v>827</v>
      </c>
      <c r="O114" s="303"/>
    </row>
    <row r="115" spans="1:15" s="74" customFormat="1" ht="96.75" customHeight="1" x14ac:dyDescent="0.25">
      <c r="A115" s="418"/>
      <c r="B115" s="410" t="s">
        <v>566</v>
      </c>
      <c r="C115" s="49" t="s">
        <v>567</v>
      </c>
      <c r="D115" s="213" t="s">
        <v>1945</v>
      </c>
      <c r="E115" s="214" t="s">
        <v>1946</v>
      </c>
      <c r="F115" s="71" t="s">
        <v>847</v>
      </c>
      <c r="G115" s="54" t="s">
        <v>457</v>
      </c>
      <c r="H115" s="54" t="s">
        <v>459</v>
      </c>
      <c r="I115" s="54" t="s">
        <v>487</v>
      </c>
      <c r="J115" s="54"/>
      <c r="K115" s="54" t="s">
        <v>45</v>
      </c>
      <c r="L115" s="54" t="s">
        <v>492</v>
      </c>
      <c r="M115" s="71" t="s">
        <v>568</v>
      </c>
      <c r="N115" s="118" t="s">
        <v>827</v>
      </c>
      <c r="O115" s="302"/>
    </row>
    <row r="116" spans="1:15" s="74" customFormat="1" ht="45" customHeight="1" x14ac:dyDescent="0.25">
      <c r="A116" s="418"/>
      <c r="B116" s="419"/>
      <c r="C116" s="49" t="s">
        <v>787</v>
      </c>
      <c r="D116" s="213" t="s">
        <v>1945</v>
      </c>
      <c r="E116" s="214" t="s">
        <v>1946</v>
      </c>
      <c r="F116" s="71"/>
      <c r="G116" s="54" t="s">
        <v>459</v>
      </c>
      <c r="H116" s="54"/>
      <c r="I116" s="54" t="s">
        <v>451</v>
      </c>
      <c r="J116" s="71" t="s">
        <v>714</v>
      </c>
      <c r="K116" s="54" t="s">
        <v>45</v>
      </c>
      <c r="L116" s="54" t="s">
        <v>713</v>
      </c>
      <c r="M116" s="71" t="s">
        <v>398</v>
      </c>
      <c r="N116" s="117" t="s">
        <v>827</v>
      </c>
      <c r="O116" s="304"/>
    </row>
    <row r="117" spans="1:15" s="74" customFormat="1" ht="45" customHeight="1" x14ac:dyDescent="0.25">
      <c r="A117" s="418"/>
      <c r="B117" s="419"/>
      <c r="C117" s="398" t="s">
        <v>2703</v>
      </c>
      <c r="D117" s="213"/>
      <c r="E117" s="214"/>
      <c r="F117" s="71" t="s">
        <v>2707</v>
      </c>
      <c r="G117" s="54" t="s">
        <v>457</v>
      </c>
      <c r="H117" s="54" t="s">
        <v>459</v>
      </c>
      <c r="I117" s="54" t="s">
        <v>451</v>
      </c>
      <c r="J117" s="71" t="s">
        <v>2704</v>
      </c>
      <c r="K117" s="54" t="s">
        <v>5</v>
      </c>
      <c r="L117" s="54" t="s">
        <v>2705</v>
      </c>
      <c r="M117" s="71" t="s">
        <v>2706</v>
      </c>
      <c r="N117" s="117"/>
      <c r="O117" s="304"/>
    </row>
    <row r="118" spans="1:15" s="74" customFormat="1" ht="45" customHeight="1" x14ac:dyDescent="0.25">
      <c r="A118" s="418"/>
      <c r="B118" s="419"/>
      <c r="C118" s="453" t="s">
        <v>566</v>
      </c>
      <c r="D118" s="195"/>
      <c r="E118" s="193"/>
      <c r="F118" s="54" t="s">
        <v>496</v>
      </c>
      <c r="G118" s="54" t="s">
        <v>457</v>
      </c>
      <c r="H118" s="54" t="s">
        <v>459</v>
      </c>
      <c r="I118" s="54" t="s">
        <v>451</v>
      </c>
      <c r="J118" s="71" t="s">
        <v>720</v>
      </c>
      <c r="K118" s="54" t="s">
        <v>569</v>
      </c>
      <c r="L118" s="54" t="s">
        <v>492</v>
      </c>
      <c r="M118" s="71" t="s">
        <v>398</v>
      </c>
      <c r="N118" s="117" t="s">
        <v>827</v>
      </c>
      <c r="O118" s="304"/>
    </row>
    <row r="119" spans="1:15" s="74" customFormat="1" ht="90" customHeight="1" x14ac:dyDescent="0.25">
      <c r="A119" s="418"/>
      <c r="B119" s="419"/>
      <c r="C119" s="454"/>
      <c r="D119" s="195"/>
      <c r="E119" s="193"/>
      <c r="F119" s="54" t="s">
        <v>496</v>
      </c>
      <c r="G119" s="54" t="s">
        <v>457</v>
      </c>
      <c r="H119" s="54" t="s">
        <v>459</v>
      </c>
      <c r="I119" s="54" t="s">
        <v>2576</v>
      </c>
      <c r="J119" s="71"/>
      <c r="K119" s="54"/>
      <c r="L119" s="54"/>
      <c r="M119" s="71" t="s">
        <v>2575</v>
      </c>
      <c r="N119" s="117"/>
      <c r="O119" s="304"/>
    </row>
    <row r="120" spans="1:15" s="74" customFormat="1" ht="90" customHeight="1" x14ac:dyDescent="0.25">
      <c r="A120" s="418"/>
      <c r="B120" s="419"/>
      <c r="C120" s="454"/>
      <c r="D120" s="195"/>
      <c r="E120" s="193"/>
      <c r="F120" s="54" t="s">
        <v>496</v>
      </c>
      <c r="G120" s="54" t="s">
        <v>457</v>
      </c>
      <c r="H120" s="54" t="s">
        <v>459</v>
      </c>
      <c r="I120" s="54" t="s">
        <v>2576</v>
      </c>
      <c r="J120" s="71"/>
      <c r="K120" s="54"/>
      <c r="L120" s="54"/>
      <c r="M120" s="71"/>
      <c r="N120" s="117"/>
      <c r="O120" s="304"/>
    </row>
    <row r="121" spans="1:15" s="74" customFormat="1" ht="90" customHeight="1" x14ac:dyDescent="0.25">
      <c r="A121" s="418"/>
      <c r="B121" s="419"/>
      <c r="C121" s="455"/>
      <c r="D121" s="195"/>
      <c r="E121" s="193"/>
      <c r="F121" s="54" t="s">
        <v>496</v>
      </c>
      <c r="G121" s="54" t="s">
        <v>457</v>
      </c>
      <c r="H121" s="54" t="s">
        <v>459</v>
      </c>
      <c r="I121" s="54" t="s">
        <v>2576</v>
      </c>
      <c r="J121" s="71"/>
      <c r="K121" s="54"/>
      <c r="L121" s="54"/>
      <c r="M121" s="71" t="s">
        <v>2578</v>
      </c>
      <c r="N121" s="117"/>
      <c r="O121" s="304"/>
    </row>
    <row r="122" spans="1:15" s="74" customFormat="1" ht="45" customHeight="1" x14ac:dyDescent="0.25">
      <c r="A122" s="418"/>
      <c r="B122" s="419"/>
      <c r="C122" s="28" t="s">
        <v>2447</v>
      </c>
      <c r="D122" s="195"/>
      <c r="E122" s="193"/>
      <c r="F122" s="109" t="s">
        <v>2449</v>
      </c>
      <c r="G122" s="54" t="s">
        <v>457</v>
      </c>
      <c r="H122" s="54" t="s">
        <v>459</v>
      </c>
      <c r="I122" s="54" t="s">
        <v>451</v>
      </c>
      <c r="J122" s="71" t="s">
        <v>463</v>
      </c>
      <c r="K122" s="54" t="s">
        <v>45</v>
      </c>
      <c r="L122" s="54" t="s">
        <v>532</v>
      </c>
      <c r="M122" s="71"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2" s="311" t="s">
        <v>827</v>
      </c>
      <c r="O122" s="301"/>
    </row>
    <row r="123" spans="1:15" s="74" customFormat="1" ht="45" customHeight="1" x14ac:dyDescent="0.25">
      <c r="A123" s="418"/>
      <c r="B123" s="419"/>
      <c r="C123" s="49" t="s">
        <v>788</v>
      </c>
      <c r="D123" s="237"/>
      <c r="E123" s="238"/>
      <c r="F123" s="15" t="s">
        <v>496</v>
      </c>
      <c r="G123" s="14" t="s">
        <v>457</v>
      </c>
      <c r="H123" s="14" t="s">
        <v>459</v>
      </c>
      <c r="I123" s="14" t="s">
        <v>451</v>
      </c>
      <c r="J123" s="14" t="s">
        <v>570</v>
      </c>
      <c r="K123" s="54" t="s">
        <v>45</v>
      </c>
      <c r="L123" s="14" t="s">
        <v>96</v>
      </c>
      <c r="M123" s="15"/>
      <c r="N123" s="118" t="s">
        <v>827</v>
      </c>
      <c r="O123" s="302"/>
    </row>
    <row r="124" spans="1:15" s="74" customFormat="1" ht="45" customHeight="1" x14ac:dyDescent="0.25">
      <c r="A124" s="418"/>
      <c r="B124" s="419"/>
      <c r="C124" s="49" t="s">
        <v>2444</v>
      </c>
      <c r="D124" s="237"/>
      <c r="E124" s="238"/>
      <c r="F124" s="15" t="s">
        <v>496</v>
      </c>
      <c r="G124" s="14" t="s">
        <v>457</v>
      </c>
      <c r="H124" s="14" t="s">
        <v>459</v>
      </c>
      <c r="I124" s="14" t="s">
        <v>451</v>
      </c>
      <c r="J124" s="14" t="s">
        <v>597</v>
      </c>
      <c r="K124" s="54" t="s">
        <v>45</v>
      </c>
      <c r="L124" s="14" t="s">
        <v>2443</v>
      </c>
      <c r="M124" s="430" t="s">
        <v>2446</v>
      </c>
      <c r="N124" s="312" t="s">
        <v>827</v>
      </c>
      <c r="O124" s="300"/>
    </row>
    <row r="125" spans="1:15" s="74" customFormat="1" ht="45" customHeight="1" x14ac:dyDescent="0.25">
      <c r="A125" s="418"/>
      <c r="B125" s="419"/>
      <c r="C125" s="49" t="s">
        <v>2445</v>
      </c>
      <c r="D125" s="237"/>
      <c r="E125" s="238"/>
      <c r="F125" s="15" t="s">
        <v>496</v>
      </c>
      <c r="G125" s="14" t="s">
        <v>457</v>
      </c>
      <c r="H125" s="14" t="s">
        <v>459</v>
      </c>
      <c r="I125" s="14" t="s">
        <v>451</v>
      </c>
      <c r="J125" s="14" t="s">
        <v>599</v>
      </c>
      <c r="K125" s="54" t="s">
        <v>45</v>
      </c>
      <c r="L125" s="14" t="s">
        <v>2443</v>
      </c>
      <c r="M125" s="428"/>
      <c r="N125" s="312" t="s">
        <v>827</v>
      </c>
      <c r="O125" s="300"/>
    </row>
    <row r="126" spans="1:15" s="74" customFormat="1" ht="45" customHeight="1" x14ac:dyDescent="0.25">
      <c r="A126" s="418"/>
      <c r="B126" s="419"/>
      <c r="C126" s="28" t="s">
        <v>789</v>
      </c>
      <c r="D126" s="239"/>
      <c r="E126" s="240"/>
      <c r="F126" s="14" t="s">
        <v>496</v>
      </c>
      <c r="G126" s="14" t="s">
        <v>457</v>
      </c>
      <c r="H126" s="14"/>
      <c r="I126" s="14" t="s">
        <v>451</v>
      </c>
      <c r="J126" s="15" t="s">
        <v>721</v>
      </c>
      <c r="K126" s="14" t="s">
        <v>455</v>
      </c>
      <c r="L126" s="14" t="s">
        <v>571</v>
      </c>
      <c r="M126" s="15" t="s">
        <v>572</v>
      </c>
      <c r="N126" s="118" t="s">
        <v>827</v>
      </c>
      <c r="O126" s="300"/>
    </row>
    <row r="127" spans="1:15" s="74" customFormat="1" ht="40.5" customHeight="1" x14ac:dyDescent="0.25">
      <c r="A127" s="418"/>
      <c r="B127" s="411"/>
      <c r="C127" s="49" t="s">
        <v>790</v>
      </c>
      <c r="D127" s="217" t="s">
        <v>1945</v>
      </c>
      <c r="E127" s="218" t="s">
        <v>1946</v>
      </c>
      <c r="F127" s="14" t="s">
        <v>496</v>
      </c>
      <c r="G127" s="14" t="s">
        <v>459</v>
      </c>
      <c r="H127" s="14" t="s">
        <v>459</v>
      </c>
      <c r="I127" s="14" t="s">
        <v>451</v>
      </c>
      <c r="J127" s="71" t="s">
        <v>720</v>
      </c>
      <c r="K127" s="14" t="s">
        <v>45</v>
      </c>
      <c r="L127" s="14" t="s">
        <v>492</v>
      </c>
      <c r="M127" s="15"/>
      <c r="N127" s="118"/>
      <c r="O127" s="300"/>
    </row>
    <row r="128" spans="1:15" s="74" customFormat="1" ht="187.5" customHeight="1" x14ac:dyDescent="0.25">
      <c r="A128" s="418"/>
      <c r="B128" s="410" t="s">
        <v>573</v>
      </c>
      <c r="C128" s="225" t="s">
        <v>828</v>
      </c>
      <c r="D128" s="215" t="s">
        <v>1945</v>
      </c>
      <c r="E128" s="216" t="s">
        <v>1946</v>
      </c>
      <c r="F128" s="12" t="s">
        <v>502</v>
      </c>
      <c r="G128" s="12" t="s">
        <v>462</v>
      </c>
      <c r="H128" s="12" t="s">
        <v>459</v>
      </c>
      <c r="I128" s="12" t="s">
        <v>451</v>
      </c>
      <c r="J128" s="13" t="s">
        <v>454</v>
      </c>
      <c r="K128" s="12" t="s">
        <v>45</v>
      </c>
      <c r="L128" s="12" t="s">
        <v>492</v>
      </c>
      <c r="M128" s="13" t="s">
        <v>1974</v>
      </c>
      <c r="N128" s="125" t="s">
        <v>827</v>
      </c>
      <c r="O128" s="303"/>
    </row>
    <row r="129" spans="1:15" s="74" customFormat="1" ht="105" customHeight="1" x14ac:dyDescent="0.25">
      <c r="A129" s="418"/>
      <c r="B129" s="419"/>
      <c r="C129" s="191" t="str">
        <f>IF('PL EN'!$B$1="Polski","Content Halfpage z Feedem produktowym","Content Halfpage with Product Feed")</f>
        <v>Content Halfpage z Feedem produktowym</v>
      </c>
      <c r="D129" s="213" t="s">
        <v>1945</v>
      </c>
      <c r="E129" s="214" t="s">
        <v>1946</v>
      </c>
      <c r="F129" s="45" t="s">
        <v>502</v>
      </c>
      <c r="G129" s="54" t="s">
        <v>462</v>
      </c>
      <c r="H129" s="54" t="s">
        <v>459</v>
      </c>
      <c r="I129" s="54" t="s">
        <v>451</v>
      </c>
      <c r="J129" s="71" t="s">
        <v>454</v>
      </c>
      <c r="K129" s="54" t="s">
        <v>45</v>
      </c>
      <c r="L129" s="54" t="s">
        <v>492</v>
      </c>
      <c r="M129" s="109" t="s">
        <v>2510</v>
      </c>
      <c r="N129" s="337"/>
      <c r="O129" s="301"/>
    </row>
    <row r="130" spans="1:15" s="74" customFormat="1" ht="30" customHeight="1" x14ac:dyDescent="0.25">
      <c r="A130" s="418"/>
      <c r="B130" s="419"/>
      <c r="C130" s="191" t="s">
        <v>574</v>
      </c>
      <c r="D130" s="213"/>
      <c r="E130" s="214"/>
      <c r="F130" s="45" t="s">
        <v>502</v>
      </c>
      <c r="G130" s="54" t="s">
        <v>462</v>
      </c>
      <c r="H130" s="54" t="s">
        <v>459</v>
      </c>
      <c r="I130" s="54" t="s">
        <v>451</v>
      </c>
      <c r="J130" s="71" t="s">
        <v>2535</v>
      </c>
      <c r="K130" s="54" t="s">
        <v>5</v>
      </c>
      <c r="L130" s="54" t="s">
        <v>2534</v>
      </c>
      <c r="M130" s="109"/>
      <c r="N130" s="337"/>
      <c r="O130" s="301"/>
    </row>
    <row r="131" spans="1:15" s="74" customFormat="1" ht="30" customHeight="1" x14ac:dyDescent="0.25">
      <c r="A131" s="418"/>
      <c r="B131" s="419"/>
      <c r="C131" s="63" t="s">
        <v>574</v>
      </c>
      <c r="D131" s="195"/>
      <c r="E131" s="193"/>
      <c r="F131" s="54" t="s">
        <v>502</v>
      </c>
      <c r="G131" s="54" t="s">
        <v>462</v>
      </c>
      <c r="H131" s="54" t="s">
        <v>459</v>
      </c>
      <c r="I131" s="54" t="s">
        <v>451</v>
      </c>
      <c r="J131" s="54" t="s">
        <v>694</v>
      </c>
      <c r="K131" s="54" t="s">
        <v>5</v>
      </c>
      <c r="L131" s="54" t="s">
        <v>492</v>
      </c>
      <c r="M131" s="71"/>
      <c r="N131" s="118" t="s">
        <v>827</v>
      </c>
      <c r="O131" s="303"/>
    </row>
    <row r="132" spans="1:15" s="74" customFormat="1" ht="45" customHeight="1" x14ac:dyDescent="0.25">
      <c r="A132" s="418"/>
      <c r="B132" s="419"/>
      <c r="C132" s="63" t="s">
        <v>2448</v>
      </c>
      <c r="D132" s="195"/>
      <c r="E132" s="193"/>
      <c r="F132" s="109" t="s">
        <v>2450</v>
      </c>
      <c r="G132" s="54" t="s">
        <v>462</v>
      </c>
      <c r="H132" s="54" t="s">
        <v>459</v>
      </c>
      <c r="I132" s="54" t="s">
        <v>451</v>
      </c>
      <c r="J132" s="54" t="s">
        <v>454</v>
      </c>
      <c r="K132" s="54" t="s">
        <v>45</v>
      </c>
      <c r="L132" s="54" t="s">
        <v>532</v>
      </c>
      <c r="M132" s="71"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311" t="s">
        <v>827</v>
      </c>
      <c r="O132" s="301"/>
    </row>
    <row r="133" spans="1:15" s="74" customFormat="1" ht="98.25" customHeight="1" x14ac:dyDescent="0.25">
      <c r="A133" s="418"/>
      <c r="B133" s="419"/>
      <c r="C133" s="63" t="s">
        <v>791</v>
      </c>
      <c r="D133" s="213" t="s">
        <v>1945</v>
      </c>
      <c r="E133" s="214" t="s">
        <v>1946</v>
      </c>
      <c r="F133" s="54" t="s">
        <v>502</v>
      </c>
      <c r="G133" s="54" t="s">
        <v>462</v>
      </c>
      <c r="H133" s="54" t="s">
        <v>459</v>
      </c>
      <c r="I133" s="54" t="s">
        <v>451</v>
      </c>
      <c r="J133" s="54" t="s">
        <v>454</v>
      </c>
      <c r="K133" s="54" t="s">
        <v>45</v>
      </c>
      <c r="L133" s="71" t="s">
        <v>722</v>
      </c>
      <c r="M133" s="71" t="s">
        <v>575</v>
      </c>
      <c r="N133" s="117" t="s">
        <v>827</v>
      </c>
      <c r="O133" s="302"/>
    </row>
    <row r="134" spans="1:15" s="74" customFormat="1" ht="30" customHeight="1" x14ac:dyDescent="0.25">
      <c r="A134" s="418"/>
      <c r="B134" s="419"/>
      <c r="C134" s="63" t="s">
        <v>792</v>
      </c>
      <c r="D134" s="195"/>
      <c r="E134" s="193"/>
      <c r="F134" s="45" t="s">
        <v>502</v>
      </c>
      <c r="G134" s="54" t="s">
        <v>462</v>
      </c>
      <c r="H134" s="54" t="s">
        <v>459</v>
      </c>
      <c r="I134" s="54" t="s">
        <v>451</v>
      </c>
      <c r="J134" s="54" t="s">
        <v>576</v>
      </c>
      <c r="K134" s="54" t="s">
        <v>5</v>
      </c>
      <c r="L134" s="54" t="s">
        <v>96</v>
      </c>
      <c r="M134" s="15"/>
      <c r="N134" s="118" t="s">
        <v>827</v>
      </c>
      <c r="O134" s="302"/>
    </row>
    <row r="135" spans="1:15" s="74" customFormat="1" ht="30" customHeight="1" x14ac:dyDescent="0.25">
      <c r="A135" s="418"/>
      <c r="B135" s="419"/>
      <c r="C135" s="190" t="s">
        <v>793</v>
      </c>
      <c r="D135" s="235" t="s">
        <v>1945</v>
      </c>
      <c r="E135" s="241" t="s">
        <v>1946</v>
      </c>
      <c r="F135" s="51" t="s">
        <v>502</v>
      </c>
      <c r="G135" s="52" t="s">
        <v>462</v>
      </c>
      <c r="H135" s="52" t="s">
        <v>459</v>
      </c>
      <c r="I135" s="52" t="s">
        <v>491</v>
      </c>
      <c r="J135" s="14" t="s">
        <v>577</v>
      </c>
      <c r="K135" s="52" t="s">
        <v>5</v>
      </c>
      <c r="L135" s="52" t="s">
        <v>96</v>
      </c>
      <c r="M135" s="15" t="s">
        <v>197</v>
      </c>
      <c r="N135" s="118" t="s">
        <v>827</v>
      </c>
      <c r="O135" s="302"/>
    </row>
    <row r="136" spans="1:15" s="74" customFormat="1" ht="30" customHeight="1" x14ac:dyDescent="0.25">
      <c r="A136" s="418"/>
      <c r="B136" s="419"/>
      <c r="C136" s="47" t="s">
        <v>794</v>
      </c>
      <c r="D136" s="242"/>
      <c r="E136" s="243"/>
      <c r="F136" s="51" t="s">
        <v>502</v>
      </c>
      <c r="G136" s="52" t="s">
        <v>462</v>
      </c>
      <c r="H136" s="52" t="s">
        <v>459</v>
      </c>
      <c r="I136" s="52" t="s">
        <v>491</v>
      </c>
      <c r="J136" s="14" t="s">
        <v>578</v>
      </c>
      <c r="K136" s="52" t="s">
        <v>5</v>
      </c>
      <c r="L136" s="52" t="s">
        <v>96</v>
      </c>
      <c r="M136" s="15" t="str">
        <f>M135</f>
        <v>Floating Halfpage to forma reklamowa emitowana w prawej szpalcie, każdego modułu tematycznego na SG WP.</v>
      </c>
      <c r="N136" s="118" t="s">
        <v>827</v>
      </c>
      <c r="O136" s="302"/>
    </row>
    <row r="137" spans="1:15" s="74" customFormat="1" ht="30" customHeight="1" x14ac:dyDescent="0.25">
      <c r="A137" s="418"/>
      <c r="B137" s="419"/>
      <c r="C137" s="47" t="s">
        <v>795</v>
      </c>
      <c r="D137" s="242"/>
      <c r="E137" s="243"/>
      <c r="F137" s="51" t="s">
        <v>502</v>
      </c>
      <c r="G137" s="52" t="s">
        <v>462</v>
      </c>
      <c r="H137" s="52" t="s">
        <v>459</v>
      </c>
      <c r="I137" s="52" t="s">
        <v>491</v>
      </c>
      <c r="J137" s="14" t="s">
        <v>579</v>
      </c>
      <c r="K137" s="52" t="s">
        <v>5</v>
      </c>
      <c r="L137" s="52" t="s">
        <v>96</v>
      </c>
      <c r="M137" s="15" t="str">
        <f>M135</f>
        <v>Floating Halfpage to forma reklamowa emitowana w prawej szpalcie, każdego modułu tematycznego na SG WP.</v>
      </c>
      <c r="N137" s="118" t="s">
        <v>827</v>
      </c>
      <c r="O137" s="300"/>
    </row>
    <row r="138" spans="1:15" s="74" customFormat="1" ht="30" customHeight="1" x14ac:dyDescent="0.25">
      <c r="A138" s="418"/>
      <c r="B138" s="419"/>
      <c r="C138" s="47" t="s">
        <v>796</v>
      </c>
      <c r="D138" s="242"/>
      <c r="E138" s="243"/>
      <c r="F138" s="51" t="s">
        <v>502</v>
      </c>
      <c r="G138" s="52" t="s">
        <v>462</v>
      </c>
      <c r="H138" s="52" t="s">
        <v>459</v>
      </c>
      <c r="I138" s="52" t="s">
        <v>491</v>
      </c>
      <c r="J138" s="14" t="s">
        <v>580</v>
      </c>
      <c r="K138" s="52" t="s">
        <v>5</v>
      </c>
      <c r="L138" s="52" t="s">
        <v>96</v>
      </c>
      <c r="M138" s="15" t="str">
        <f>M135</f>
        <v>Floating Halfpage to forma reklamowa emitowana w prawej szpalcie, każdego modułu tematycznego na SG WP.</v>
      </c>
      <c r="N138" s="118" t="s">
        <v>827</v>
      </c>
      <c r="O138" s="302"/>
    </row>
    <row r="139" spans="1:15" s="74" customFormat="1" ht="30" customHeight="1" x14ac:dyDescent="0.25">
      <c r="A139" s="418"/>
      <c r="B139" s="419"/>
      <c r="C139" s="47" t="s">
        <v>797</v>
      </c>
      <c r="D139" s="244"/>
      <c r="E139" s="243"/>
      <c r="F139" s="51" t="s">
        <v>502</v>
      </c>
      <c r="G139" s="52" t="s">
        <v>462</v>
      </c>
      <c r="H139" s="52" t="s">
        <v>459</v>
      </c>
      <c r="I139" s="52" t="s">
        <v>491</v>
      </c>
      <c r="J139" s="14" t="s">
        <v>581</v>
      </c>
      <c r="K139" s="52" t="s">
        <v>5</v>
      </c>
      <c r="L139" s="52" t="s">
        <v>96</v>
      </c>
      <c r="M139" s="15" t="str">
        <f>M135</f>
        <v>Floating Halfpage to forma reklamowa emitowana w prawej szpalcie, każdego modułu tematycznego na SG WP.</v>
      </c>
      <c r="N139" s="118" t="s">
        <v>827</v>
      </c>
      <c r="O139" s="302"/>
    </row>
    <row r="140" spans="1:15" s="74" customFormat="1" ht="30" customHeight="1" x14ac:dyDescent="0.25">
      <c r="A140" s="418"/>
      <c r="B140" s="419"/>
      <c r="C140" s="47" t="s">
        <v>798</v>
      </c>
      <c r="D140" s="242"/>
      <c r="E140" s="243"/>
      <c r="F140" s="51" t="s">
        <v>502</v>
      </c>
      <c r="G140" s="52" t="s">
        <v>462</v>
      </c>
      <c r="H140" s="52" t="s">
        <v>459</v>
      </c>
      <c r="I140" s="52" t="s">
        <v>491</v>
      </c>
      <c r="J140" s="14" t="s">
        <v>582</v>
      </c>
      <c r="K140" s="52" t="s">
        <v>5</v>
      </c>
      <c r="L140" s="52" t="s">
        <v>96</v>
      </c>
      <c r="M140" s="15" t="str">
        <f>M135</f>
        <v>Floating Halfpage to forma reklamowa emitowana w prawej szpalcie, każdego modułu tematycznego na SG WP.</v>
      </c>
      <c r="N140" s="118" t="s">
        <v>827</v>
      </c>
      <c r="O140" s="302"/>
    </row>
    <row r="141" spans="1:15" s="74" customFormat="1" ht="30" customHeight="1" x14ac:dyDescent="0.25">
      <c r="A141" s="418"/>
      <c r="B141" s="419"/>
      <c r="C141" s="47" t="s">
        <v>799</v>
      </c>
      <c r="D141" s="242"/>
      <c r="E141" s="243"/>
      <c r="F141" s="51" t="s">
        <v>502</v>
      </c>
      <c r="G141" s="52" t="s">
        <v>462</v>
      </c>
      <c r="H141" s="52" t="s">
        <v>459</v>
      </c>
      <c r="I141" s="52" t="s">
        <v>491</v>
      </c>
      <c r="J141" s="14" t="s">
        <v>583</v>
      </c>
      <c r="K141" s="52" t="s">
        <v>5</v>
      </c>
      <c r="L141" s="52" t="s">
        <v>96</v>
      </c>
      <c r="M141" s="15" t="str">
        <f>M135</f>
        <v>Floating Halfpage to forma reklamowa emitowana w prawej szpalcie, każdego modułu tematycznego na SG WP.</v>
      </c>
      <c r="N141" s="118" t="s">
        <v>827</v>
      </c>
      <c r="O141" s="302"/>
    </row>
    <row r="142" spans="1:15" s="74" customFormat="1" ht="30" customHeight="1" x14ac:dyDescent="0.25">
      <c r="A142" s="418"/>
      <c r="B142" s="419"/>
      <c r="C142" s="47" t="s">
        <v>800</v>
      </c>
      <c r="D142" s="244"/>
      <c r="E142" s="245"/>
      <c r="F142" s="48" t="s">
        <v>502</v>
      </c>
      <c r="G142" s="14" t="s">
        <v>462</v>
      </c>
      <c r="H142" s="14" t="s">
        <v>459</v>
      </c>
      <c r="I142" s="14" t="s">
        <v>491</v>
      </c>
      <c r="J142" s="14" t="s">
        <v>584</v>
      </c>
      <c r="K142" s="14" t="s">
        <v>5</v>
      </c>
      <c r="L142" s="14" t="s">
        <v>96</v>
      </c>
      <c r="M142" s="71" t="str">
        <f>M135</f>
        <v>Floating Halfpage to forma reklamowa emitowana w prawej szpalcie, każdego modułu tematycznego na SG WP.</v>
      </c>
      <c r="N142" s="118" t="s">
        <v>827</v>
      </c>
      <c r="O142" s="302"/>
    </row>
    <row r="143" spans="1:15" s="74" customFormat="1" ht="138.75" customHeight="1" x14ac:dyDescent="0.25">
      <c r="A143" s="418"/>
      <c r="B143" s="419"/>
      <c r="C143" s="49" t="s">
        <v>725</v>
      </c>
      <c r="D143" s="217" t="s">
        <v>1945</v>
      </c>
      <c r="E143" s="218" t="s">
        <v>1946</v>
      </c>
      <c r="F143" s="78" t="s">
        <v>837</v>
      </c>
      <c r="G143" s="14" t="s">
        <v>462</v>
      </c>
      <c r="H143" s="14"/>
      <c r="I143" s="14" t="s">
        <v>609</v>
      </c>
      <c r="J143" s="14"/>
      <c r="K143" s="14" t="s">
        <v>45</v>
      </c>
      <c r="L143" s="14"/>
      <c r="M143" s="71" t="s">
        <v>726</v>
      </c>
      <c r="N143" s="117" t="s">
        <v>827</v>
      </c>
      <c r="O143" s="303"/>
    </row>
    <row r="144" spans="1:15" s="74" customFormat="1" ht="37.5" customHeight="1" x14ac:dyDescent="0.25">
      <c r="A144" s="418"/>
      <c r="B144" s="419"/>
      <c r="C144" s="49" t="s">
        <v>801</v>
      </c>
      <c r="D144" s="217" t="s">
        <v>1945</v>
      </c>
      <c r="E144" s="218" t="s">
        <v>1946</v>
      </c>
      <c r="F144" s="14"/>
      <c r="G144" s="14" t="s">
        <v>564</v>
      </c>
      <c r="H144" s="14" t="s">
        <v>450</v>
      </c>
      <c r="I144" s="14" t="s">
        <v>451</v>
      </c>
      <c r="J144" s="14" t="s">
        <v>454</v>
      </c>
      <c r="K144" s="14" t="s">
        <v>45</v>
      </c>
      <c r="L144" s="14" t="s">
        <v>715</v>
      </c>
      <c r="M144" s="15" t="s">
        <v>768</v>
      </c>
      <c r="N144" s="118" t="s">
        <v>827</v>
      </c>
      <c r="O144" s="303"/>
    </row>
    <row r="145" spans="1:15" s="74" customFormat="1" ht="60" customHeight="1" x14ac:dyDescent="0.25">
      <c r="A145" s="418"/>
      <c r="B145" s="419"/>
      <c r="C145" s="49" t="s">
        <v>2210</v>
      </c>
      <c r="D145" s="217" t="s">
        <v>1945</v>
      </c>
      <c r="E145" s="218" t="s">
        <v>1946</v>
      </c>
      <c r="F145" s="15" t="s">
        <v>2211</v>
      </c>
      <c r="G145" s="14" t="s">
        <v>459</v>
      </c>
      <c r="H145" s="14" t="s">
        <v>450</v>
      </c>
      <c r="I145" s="14" t="s">
        <v>491</v>
      </c>
      <c r="J145" s="14" t="s">
        <v>454</v>
      </c>
      <c r="K145" s="14" t="s">
        <v>45</v>
      </c>
      <c r="L145" s="15" t="s">
        <v>696</v>
      </c>
      <c r="M145" s="15" t="s">
        <v>695</v>
      </c>
      <c r="N145" s="118" t="s">
        <v>827</v>
      </c>
      <c r="O145" s="303"/>
    </row>
    <row r="146" spans="1:15" s="74" customFormat="1" ht="60" customHeight="1" x14ac:dyDescent="0.25">
      <c r="A146" s="418"/>
      <c r="B146" s="411"/>
      <c r="C146" s="83" t="s">
        <v>573</v>
      </c>
      <c r="D146" s="246"/>
      <c r="E146" s="247"/>
      <c r="F146" s="11" t="s">
        <v>585</v>
      </c>
      <c r="G146" s="11" t="s">
        <v>457</v>
      </c>
      <c r="H146" s="11" t="s">
        <v>459</v>
      </c>
      <c r="I146" s="11" t="s">
        <v>451</v>
      </c>
      <c r="J146" s="11" t="s">
        <v>2420</v>
      </c>
      <c r="K146" s="11" t="s">
        <v>5</v>
      </c>
      <c r="L146" s="11" t="s">
        <v>731</v>
      </c>
      <c r="M146" s="24" t="s">
        <v>2442</v>
      </c>
      <c r="N146" s="119" t="s">
        <v>827</v>
      </c>
      <c r="O146" s="302"/>
    </row>
    <row r="147" spans="1:15" s="74" customFormat="1" ht="62.25" customHeight="1" x14ac:dyDescent="0.25">
      <c r="A147" s="418"/>
      <c r="B147" s="407" t="s">
        <v>586</v>
      </c>
      <c r="C147" s="225" t="s">
        <v>587</v>
      </c>
      <c r="D147" s="215" t="s">
        <v>1945</v>
      </c>
      <c r="E147" s="216" t="s">
        <v>1946</v>
      </c>
      <c r="F147" s="13" t="s">
        <v>2306</v>
      </c>
      <c r="G147" s="12" t="s">
        <v>459</v>
      </c>
      <c r="H147" s="12"/>
      <c r="I147" s="12" t="s">
        <v>588</v>
      </c>
      <c r="J147" s="14" t="s">
        <v>454</v>
      </c>
      <c r="K147" s="12" t="s">
        <v>5</v>
      </c>
      <c r="L147" s="13" t="s">
        <v>296</v>
      </c>
      <c r="M147" s="13" t="s">
        <v>589</v>
      </c>
      <c r="N147" s="116" t="s">
        <v>827</v>
      </c>
      <c r="O147" s="302"/>
    </row>
    <row r="148" spans="1:15" s="74" customFormat="1" ht="62.25" customHeight="1" x14ac:dyDescent="0.25">
      <c r="A148" s="418"/>
      <c r="B148" s="407"/>
      <c r="C148" s="49" t="s">
        <v>826</v>
      </c>
      <c r="D148" s="213" t="s">
        <v>1945</v>
      </c>
      <c r="E148" s="214" t="s">
        <v>1946</v>
      </c>
      <c r="F148" s="15" t="s">
        <v>2301</v>
      </c>
      <c r="G148" s="54" t="s">
        <v>459</v>
      </c>
      <c r="H148" s="54" t="s">
        <v>478</v>
      </c>
      <c r="I148" s="54" t="s">
        <v>588</v>
      </c>
      <c r="J148" s="14" t="s">
        <v>454</v>
      </c>
      <c r="K148" s="54" t="s">
        <v>5</v>
      </c>
      <c r="L148" s="71" t="s">
        <v>2673</v>
      </c>
      <c r="M148" s="71" t="s">
        <v>107</v>
      </c>
      <c r="N148" s="121" t="s">
        <v>827</v>
      </c>
      <c r="O148" s="303"/>
    </row>
    <row r="149" spans="1:15" s="74" customFormat="1" ht="45" customHeight="1" x14ac:dyDescent="0.25">
      <c r="A149" s="418"/>
      <c r="B149" s="407"/>
      <c r="C149" s="404" t="s">
        <v>586</v>
      </c>
      <c r="D149" s="431" t="s">
        <v>1945</v>
      </c>
      <c r="E149" s="433" t="s">
        <v>1946</v>
      </c>
      <c r="F149" s="430" t="s">
        <v>2302</v>
      </c>
      <c r="G149" s="425" t="s">
        <v>459</v>
      </c>
      <c r="H149" s="425" t="s">
        <v>478</v>
      </c>
      <c r="I149" s="425" t="s">
        <v>588</v>
      </c>
      <c r="J149" s="425" t="s">
        <v>454</v>
      </c>
      <c r="K149" s="425" t="s">
        <v>5</v>
      </c>
      <c r="L149" s="430" t="s">
        <v>2673</v>
      </c>
      <c r="M149" s="430" t="s">
        <v>590</v>
      </c>
      <c r="N149" s="117" t="s">
        <v>2511</v>
      </c>
      <c r="O149" s="302"/>
    </row>
    <row r="150" spans="1:15" s="74" customFormat="1" ht="45" customHeight="1" x14ac:dyDescent="0.25">
      <c r="A150" s="418"/>
      <c r="B150" s="407"/>
      <c r="C150" s="405"/>
      <c r="D150" s="432"/>
      <c r="E150" s="434"/>
      <c r="F150" s="428"/>
      <c r="G150" s="426"/>
      <c r="H150" s="426"/>
      <c r="I150" s="426"/>
      <c r="J150" s="426"/>
      <c r="K150" s="426"/>
      <c r="L150" s="428"/>
      <c r="M150" s="428"/>
      <c r="N150" s="117" t="s">
        <v>2512</v>
      </c>
      <c r="O150" s="302"/>
    </row>
    <row r="151" spans="1:15" s="74" customFormat="1" ht="195" customHeight="1" x14ac:dyDescent="0.25">
      <c r="A151" s="418"/>
      <c r="B151" s="407"/>
      <c r="C151" s="268" t="s">
        <v>2591</v>
      </c>
      <c r="D151" s="213" t="s">
        <v>1945</v>
      </c>
      <c r="E151" s="214" t="s">
        <v>1946</v>
      </c>
      <c r="F151" s="71" t="s">
        <v>2302</v>
      </c>
      <c r="G151" s="54" t="s">
        <v>450</v>
      </c>
      <c r="H151" s="54" t="s">
        <v>478</v>
      </c>
      <c r="I151" s="54" t="s">
        <v>588</v>
      </c>
      <c r="J151" s="54" t="s">
        <v>454</v>
      </c>
      <c r="K151" s="54" t="s">
        <v>5</v>
      </c>
      <c r="L151" s="71" t="s">
        <v>2673</v>
      </c>
      <c r="M151" s="71" t="s">
        <v>2592</v>
      </c>
      <c r="N151" s="117" t="s">
        <v>827</v>
      </c>
      <c r="O151" s="302"/>
    </row>
    <row r="152" spans="1:15" s="74" customFormat="1" ht="180" customHeight="1" x14ac:dyDescent="0.25">
      <c r="A152" s="418"/>
      <c r="B152" s="407"/>
      <c r="C152" s="236" t="str">
        <f>IF('PL EN'!$B$1="Polski","Screening Interaktywny","Interactive Screening")</f>
        <v>Screening Interaktywny</v>
      </c>
      <c r="D152" s="217" t="s">
        <v>1945</v>
      </c>
      <c r="E152" s="218" t="s">
        <v>1946</v>
      </c>
      <c r="F152" s="15" t="s">
        <v>2303</v>
      </c>
      <c r="G152" s="14" t="s">
        <v>459</v>
      </c>
      <c r="H152" s="14" t="s">
        <v>478</v>
      </c>
      <c r="I152" s="14" t="s">
        <v>588</v>
      </c>
      <c r="J152" s="14" t="s">
        <v>454</v>
      </c>
      <c r="K152" s="14" t="s">
        <v>5</v>
      </c>
      <c r="L152" s="14" t="s">
        <v>96</v>
      </c>
      <c r="M152" s="15" t="s">
        <v>2570</v>
      </c>
      <c r="N152" s="117" t="s">
        <v>827</v>
      </c>
      <c r="O152" s="300"/>
    </row>
    <row r="153" spans="1:15" s="74" customFormat="1" ht="90" customHeight="1" x14ac:dyDescent="0.25">
      <c r="A153" s="418"/>
      <c r="B153" s="420" t="s">
        <v>591</v>
      </c>
      <c r="C153" s="233" t="s">
        <v>592</v>
      </c>
      <c r="D153" s="215" t="s">
        <v>1945</v>
      </c>
      <c r="E153" s="216" t="s">
        <v>1946</v>
      </c>
      <c r="F153" s="13" t="s">
        <v>849</v>
      </c>
      <c r="G153" s="12" t="s">
        <v>459</v>
      </c>
      <c r="H153" s="12" t="s">
        <v>478</v>
      </c>
      <c r="I153" s="12" t="s">
        <v>451</v>
      </c>
      <c r="J153" s="12" t="s">
        <v>558</v>
      </c>
      <c r="K153" s="12" t="s">
        <v>5</v>
      </c>
      <c r="L153" s="13" t="s">
        <v>1987</v>
      </c>
      <c r="M153" s="16" t="s">
        <v>697</v>
      </c>
      <c r="N153" s="116" t="s">
        <v>827</v>
      </c>
      <c r="O153" s="302"/>
    </row>
    <row r="154" spans="1:15" s="22" customFormat="1" ht="90" customHeight="1" x14ac:dyDescent="0.25">
      <c r="A154" s="418"/>
      <c r="B154" s="413"/>
      <c r="C154" s="236" t="s">
        <v>850</v>
      </c>
      <c r="D154" s="219" t="s">
        <v>1945</v>
      </c>
      <c r="E154" s="220" t="s">
        <v>1946</v>
      </c>
      <c r="F154" s="72" t="s">
        <v>766</v>
      </c>
      <c r="G154" s="11" t="s">
        <v>459</v>
      </c>
      <c r="H154" s="11" t="s">
        <v>478</v>
      </c>
      <c r="I154" s="11" t="s">
        <v>451</v>
      </c>
      <c r="J154" s="11" t="s">
        <v>558</v>
      </c>
      <c r="K154" s="11" t="s">
        <v>5</v>
      </c>
      <c r="L154" s="72" t="s">
        <v>1987</v>
      </c>
      <c r="M154" s="26" t="s">
        <v>697</v>
      </c>
      <c r="N154" s="119" t="s">
        <v>827</v>
      </c>
      <c r="O154" s="302"/>
    </row>
    <row r="155" spans="1:15" s="22" customFormat="1" ht="30" customHeight="1" x14ac:dyDescent="0.25">
      <c r="A155" s="418"/>
      <c r="B155" s="410" t="s">
        <v>593</v>
      </c>
      <c r="C155" s="190" t="s">
        <v>594</v>
      </c>
      <c r="D155" s="215" t="s">
        <v>1945</v>
      </c>
      <c r="E155" s="216" t="s">
        <v>1946</v>
      </c>
      <c r="F155" s="13" t="s">
        <v>496</v>
      </c>
      <c r="G155" s="12" t="s">
        <v>457</v>
      </c>
      <c r="H155" s="12" t="s">
        <v>459</v>
      </c>
      <c r="I155" s="12" t="s">
        <v>451</v>
      </c>
      <c r="J155" s="12" t="s">
        <v>595</v>
      </c>
      <c r="K155" s="12" t="s">
        <v>5</v>
      </c>
      <c r="L155" s="12" t="s">
        <v>96</v>
      </c>
      <c r="M155" s="429" t="s">
        <v>698</v>
      </c>
      <c r="N155" s="125" t="s">
        <v>827</v>
      </c>
      <c r="O155" s="303"/>
    </row>
    <row r="156" spans="1:15" s="22" customFormat="1" ht="30" customHeight="1" x14ac:dyDescent="0.25">
      <c r="A156" s="418"/>
      <c r="B156" s="419"/>
      <c r="C156" s="49" t="s">
        <v>596</v>
      </c>
      <c r="D156" s="248"/>
      <c r="E156" s="249"/>
      <c r="F156" s="15" t="s">
        <v>496</v>
      </c>
      <c r="G156" s="14" t="s">
        <v>457</v>
      </c>
      <c r="H156" s="14" t="s">
        <v>459</v>
      </c>
      <c r="I156" s="14" t="s">
        <v>451</v>
      </c>
      <c r="J156" s="14" t="s">
        <v>597</v>
      </c>
      <c r="K156" s="14" t="s">
        <v>5</v>
      </c>
      <c r="L156" s="14" t="s">
        <v>96</v>
      </c>
      <c r="M156" s="427"/>
      <c r="N156" s="121" t="s">
        <v>827</v>
      </c>
      <c r="O156" s="303"/>
    </row>
    <row r="157" spans="1:15" s="22" customFormat="1" ht="30" customHeight="1" x14ac:dyDescent="0.25">
      <c r="A157" s="418"/>
      <c r="B157" s="419"/>
      <c r="C157" s="49" t="s">
        <v>598</v>
      </c>
      <c r="D157" s="248"/>
      <c r="E157" s="249"/>
      <c r="F157" s="15" t="s">
        <v>496</v>
      </c>
      <c r="G157" s="14" t="s">
        <v>457</v>
      </c>
      <c r="H157" s="14" t="s">
        <v>459</v>
      </c>
      <c r="I157" s="14" t="s">
        <v>451</v>
      </c>
      <c r="J157" s="14" t="s">
        <v>599</v>
      </c>
      <c r="K157" s="14" t="s">
        <v>5</v>
      </c>
      <c r="L157" s="14" t="s">
        <v>96</v>
      </c>
      <c r="M157" s="427"/>
      <c r="N157" s="121" t="s">
        <v>827</v>
      </c>
      <c r="O157" s="303"/>
    </row>
    <row r="158" spans="1:15" s="22" customFormat="1" ht="30" customHeight="1" x14ac:dyDescent="0.25">
      <c r="A158" s="418"/>
      <c r="B158" s="419"/>
      <c r="C158" s="49" t="s">
        <v>600</v>
      </c>
      <c r="D158" s="285"/>
      <c r="E158" s="250"/>
      <c r="F158" s="81" t="s">
        <v>496</v>
      </c>
      <c r="G158" s="54" t="s">
        <v>457</v>
      </c>
      <c r="H158" s="54" t="s">
        <v>459</v>
      </c>
      <c r="I158" s="54" t="s">
        <v>451</v>
      </c>
      <c r="J158" s="14" t="s">
        <v>601</v>
      </c>
      <c r="K158" s="23" t="s">
        <v>5</v>
      </c>
      <c r="L158" s="54" t="s">
        <v>96</v>
      </c>
      <c r="M158" s="428"/>
      <c r="N158" s="121" t="s">
        <v>827</v>
      </c>
      <c r="O158" s="303"/>
    </row>
    <row r="159" spans="1:15" s="22" customFormat="1" ht="45" customHeight="1" x14ac:dyDescent="0.25">
      <c r="A159" s="360" t="s">
        <v>602</v>
      </c>
      <c r="B159" s="353" t="s">
        <v>603</v>
      </c>
      <c r="C159" s="29" t="s">
        <v>603</v>
      </c>
      <c r="D159" s="252" t="s">
        <v>1945</v>
      </c>
      <c r="E159" s="253" t="s">
        <v>1946</v>
      </c>
      <c r="F159" s="332"/>
      <c r="G159" s="314" t="s">
        <v>604</v>
      </c>
      <c r="H159" s="315"/>
      <c r="I159" s="313" t="s">
        <v>605</v>
      </c>
      <c r="J159" s="90"/>
      <c r="K159" s="54" t="s">
        <v>569</v>
      </c>
      <c r="L159" s="313" t="s">
        <v>716</v>
      </c>
      <c r="M159" s="25" t="s">
        <v>2265</v>
      </c>
      <c r="N159" s="280" t="s">
        <v>827</v>
      </c>
      <c r="O159" s="302"/>
    </row>
    <row r="160" spans="1:15" s="22" customFormat="1" ht="60" customHeight="1" x14ac:dyDescent="0.25">
      <c r="A160" s="401" t="s">
        <v>606</v>
      </c>
      <c r="B160" s="420" t="s">
        <v>607</v>
      </c>
      <c r="C160" s="225" t="str">
        <f>IF('PL EN'!$B$1="Polski","Mailing Standardowy","Standard Mailing")</f>
        <v>Mailing Standardowy</v>
      </c>
      <c r="D160" s="254" t="s">
        <v>1945</v>
      </c>
      <c r="E160" s="255" t="s">
        <v>1946</v>
      </c>
      <c r="F160" s="316"/>
      <c r="G160" s="12" t="s">
        <v>477</v>
      </c>
      <c r="H160" s="317"/>
      <c r="I160" s="12" t="s">
        <v>451</v>
      </c>
      <c r="J160" s="12"/>
      <c r="K160" s="12"/>
      <c r="L160" s="12" t="s">
        <v>522</v>
      </c>
      <c r="M160" s="13" t="s">
        <v>705</v>
      </c>
      <c r="N160" s="125" t="s">
        <v>827</v>
      </c>
      <c r="O160" s="300"/>
    </row>
    <row r="161" spans="1:15" s="22" customFormat="1" ht="30" customHeight="1" x14ac:dyDescent="0.25">
      <c r="A161" s="402"/>
      <c r="B161" s="412"/>
      <c r="C161" s="49" t="str">
        <f>IF('PL EN'!$B$1="Polski","Mailing Dynamiczny","Dynamic Mailing")</f>
        <v>Mailing Dynamiczny</v>
      </c>
      <c r="D161" s="256" t="s">
        <v>1945</v>
      </c>
      <c r="E161" s="257" t="s">
        <v>1946</v>
      </c>
      <c r="F161" s="318"/>
      <c r="G161" s="53" t="s">
        <v>477</v>
      </c>
      <c r="H161" s="319"/>
      <c r="I161" s="53" t="s">
        <v>451</v>
      </c>
      <c r="J161" s="53"/>
      <c r="K161" s="53"/>
      <c r="L161" s="53" t="s">
        <v>522</v>
      </c>
      <c r="M161" s="53" t="s">
        <v>733</v>
      </c>
      <c r="N161" s="121" t="s">
        <v>827</v>
      </c>
      <c r="O161" s="300"/>
    </row>
    <row r="162" spans="1:15" s="22" customFormat="1" ht="37.5" customHeight="1" x14ac:dyDescent="0.25">
      <c r="A162" s="402"/>
      <c r="B162" s="412"/>
      <c r="C162" s="49" t="str">
        <f>IF('PL EN'!$B$1="Polski","Mailing Personalizowany","Personalized Mailing")</f>
        <v>Mailing Personalizowany</v>
      </c>
      <c r="D162" s="258" t="s">
        <v>1945</v>
      </c>
      <c r="E162" s="228" t="s">
        <v>1946</v>
      </c>
      <c r="F162" s="320"/>
      <c r="G162" s="14" t="s">
        <v>477</v>
      </c>
      <c r="H162" s="321"/>
      <c r="I162" s="14" t="s">
        <v>451</v>
      </c>
      <c r="J162" s="14"/>
      <c r="K162" s="14"/>
      <c r="L162" s="14" t="s">
        <v>522</v>
      </c>
      <c r="M162" s="15" t="s">
        <v>234</v>
      </c>
      <c r="N162" s="121" t="s">
        <v>827</v>
      </c>
      <c r="O162" s="300"/>
    </row>
    <row r="163" spans="1:15" s="22" customFormat="1" ht="45" customHeight="1" x14ac:dyDescent="0.25">
      <c r="A163" s="402"/>
      <c r="B163" s="413"/>
      <c r="C163" s="236" t="str">
        <f>IF('PL EN'!$B$1="Polski","Mailing Podświetlony","Highlighted Mailing")</f>
        <v>Mailing Podświetlony</v>
      </c>
      <c r="D163" s="258" t="s">
        <v>1945</v>
      </c>
      <c r="E163" s="259" t="s">
        <v>1946</v>
      </c>
      <c r="F163" s="322"/>
      <c r="G163" s="54" t="s">
        <v>477</v>
      </c>
      <c r="H163" s="323"/>
      <c r="I163" s="54" t="s">
        <v>451</v>
      </c>
      <c r="J163" s="54"/>
      <c r="K163" s="54"/>
      <c r="L163" s="54" t="s">
        <v>522</v>
      </c>
      <c r="M163" s="71" t="s">
        <v>699</v>
      </c>
      <c r="N163" s="275" t="s">
        <v>827</v>
      </c>
      <c r="O163" s="300"/>
    </row>
    <row r="164" spans="1:15" s="22" customFormat="1" ht="37.5" customHeight="1" x14ac:dyDescent="0.25">
      <c r="A164" s="401" t="str">
        <f>IF('PL EN'!$B$1="Polski","Wideo","Video")</f>
        <v>Wideo</v>
      </c>
      <c r="B164" s="407" t="str">
        <f>IF('PL EN'!$B$1="Polski","Wideo","Video")</f>
        <v>Wideo</v>
      </c>
      <c r="C164" s="225" t="str">
        <f>IF('PL EN'!$B$1="Polski","Branding Playera","Player branding")</f>
        <v>Branding Playera</v>
      </c>
      <c r="D164" s="260" t="s">
        <v>1945</v>
      </c>
      <c r="E164" s="255" t="s">
        <v>1946</v>
      </c>
      <c r="F164" s="13" t="s">
        <v>1990</v>
      </c>
      <c r="G164" s="12" t="s">
        <v>608</v>
      </c>
      <c r="H164" s="89" t="s">
        <v>450</v>
      </c>
      <c r="I164" s="12" t="s">
        <v>451</v>
      </c>
      <c r="J164" s="12" t="s">
        <v>2513</v>
      </c>
      <c r="K164" s="12" t="s">
        <v>569</v>
      </c>
      <c r="L164" s="12" t="s">
        <v>500</v>
      </c>
      <c r="M164" s="13" t="s">
        <v>822</v>
      </c>
      <c r="N164" s="116" t="s">
        <v>827</v>
      </c>
      <c r="O164" s="302"/>
    </row>
    <row r="165" spans="1:15" s="22" customFormat="1" ht="37.5" customHeight="1" x14ac:dyDescent="0.25">
      <c r="A165" s="402"/>
      <c r="B165" s="407"/>
      <c r="C165" s="113" t="s">
        <v>821</v>
      </c>
      <c r="D165" s="261"/>
      <c r="E165" s="262"/>
      <c r="F165" s="71" t="s">
        <v>1961</v>
      </c>
      <c r="G165" s="54"/>
      <c r="H165" s="112"/>
      <c r="I165" s="54"/>
      <c r="J165" s="54"/>
      <c r="K165" s="54" t="s">
        <v>5</v>
      </c>
      <c r="L165" s="54" t="s">
        <v>717</v>
      </c>
      <c r="M165" s="71" t="s">
        <v>823</v>
      </c>
      <c r="N165" s="121" t="s">
        <v>827</v>
      </c>
      <c r="O165" s="302"/>
    </row>
    <row r="166" spans="1:15" s="22" customFormat="1" ht="30" customHeight="1" x14ac:dyDescent="0.25">
      <c r="A166" s="402"/>
      <c r="B166" s="407"/>
      <c r="C166" s="49" t="s">
        <v>610</v>
      </c>
      <c r="D166" s="227" t="s">
        <v>1945</v>
      </c>
      <c r="E166" s="228" t="s">
        <v>1946</v>
      </c>
      <c r="F166" s="15" t="s">
        <v>1961</v>
      </c>
      <c r="G166" s="14" t="s">
        <v>734</v>
      </c>
      <c r="H166" s="14"/>
      <c r="I166" s="14" t="s">
        <v>611</v>
      </c>
      <c r="J166" s="14"/>
      <c r="K166" s="14" t="s">
        <v>569</v>
      </c>
      <c r="L166" s="324"/>
      <c r="M166" s="15" t="s">
        <v>441</v>
      </c>
      <c r="N166" s="118" t="s">
        <v>827</v>
      </c>
      <c r="O166" s="300"/>
    </row>
    <row r="167" spans="1:15" s="22" customFormat="1" ht="30" customHeight="1" x14ac:dyDescent="0.25">
      <c r="A167" s="402"/>
      <c r="B167" s="407"/>
      <c r="C167" s="49" t="s">
        <v>612</v>
      </c>
      <c r="D167" s="263" t="s">
        <v>1945</v>
      </c>
      <c r="E167" s="264" t="s">
        <v>1946</v>
      </c>
      <c r="F167" s="15" t="s">
        <v>1961</v>
      </c>
      <c r="G167" s="14"/>
      <c r="H167" s="14"/>
      <c r="I167" s="14" t="s">
        <v>613</v>
      </c>
      <c r="J167" s="54"/>
      <c r="K167" s="54" t="s">
        <v>5</v>
      </c>
      <c r="L167" s="54" t="s">
        <v>717</v>
      </c>
      <c r="M167" s="430" t="s">
        <v>614</v>
      </c>
      <c r="N167" s="118" t="s">
        <v>827</v>
      </c>
      <c r="O167" s="303"/>
    </row>
    <row r="168" spans="1:15" s="22" customFormat="1" ht="30" customHeight="1" x14ac:dyDescent="0.25">
      <c r="A168" s="402"/>
      <c r="B168" s="407"/>
      <c r="C168" s="49" t="s">
        <v>804</v>
      </c>
      <c r="D168" s="227" t="s">
        <v>1945</v>
      </c>
      <c r="E168" s="228" t="s">
        <v>1946</v>
      </c>
      <c r="F168" s="15" t="s">
        <v>1961</v>
      </c>
      <c r="G168" s="14"/>
      <c r="H168" s="14"/>
      <c r="I168" s="14" t="s">
        <v>613</v>
      </c>
      <c r="J168" s="14"/>
      <c r="K168" s="14" t="s">
        <v>45</v>
      </c>
      <c r="L168" s="14" t="s">
        <v>723</v>
      </c>
      <c r="M168" s="428"/>
      <c r="N168" s="118" t="s">
        <v>827</v>
      </c>
      <c r="O168" s="303"/>
    </row>
    <row r="169" spans="1:15" s="22" customFormat="1" ht="45" customHeight="1" x14ac:dyDescent="0.25">
      <c r="A169" s="402"/>
      <c r="B169" s="407"/>
      <c r="C169" s="49" t="s">
        <v>805</v>
      </c>
      <c r="D169" s="227" t="s">
        <v>1945</v>
      </c>
      <c r="E169" s="228" t="s">
        <v>1946</v>
      </c>
      <c r="F169" s="14" t="s">
        <v>615</v>
      </c>
      <c r="G169" s="14" t="s">
        <v>449</v>
      </c>
      <c r="H169" s="325"/>
      <c r="I169" s="14" t="s">
        <v>616</v>
      </c>
      <c r="J169" s="325"/>
      <c r="K169" s="14" t="s">
        <v>5</v>
      </c>
      <c r="L169" s="14" t="s">
        <v>723</v>
      </c>
      <c r="M169" s="15" t="s">
        <v>1761</v>
      </c>
      <c r="N169" s="118" t="s">
        <v>827</v>
      </c>
      <c r="O169" s="300"/>
    </row>
    <row r="170" spans="1:15" s="22" customFormat="1" ht="52.5" customHeight="1" x14ac:dyDescent="0.25">
      <c r="A170" s="402"/>
      <c r="B170" s="407"/>
      <c r="C170" s="49" t="s">
        <v>617</v>
      </c>
      <c r="D170" s="227" t="s">
        <v>1945</v>
      </c>
      <c r="E170" s="228" t="s">
        <v>1946</v>
      </c>
      <c r="F170" s="15" t="s">
        <v>1961</v>
      </c>
      <c r="G170" s="14" t="s">
        <v>618</v>
      </c>
      <c r="H170" s="325"/>
      <c r="I170" s="14" t="s">
        <v>613</v>
      </c>
      <c r="J170" s="325"/>
      <c r="K170" s="14" t="s">
        <v>569</v>
      </c>
      <c r="L170" s="14" t="s">
        <v>723</v>
      </c>
      <c r="M170" s="15" t="s">
        <v>724</v>
      </c>
      <c r="N170" s="118" t="s">
        <v>827</v>
      </c>
      <c r="O170" s="303"/>
    </row>
    <row r="171" spans="1:15" s="22" customFormat="1" ht="60" customHeight="1" x14ac:dyDescent="0.25">
      <c r="A171" s="402"/>
      <c r="B171" s="407"/>
      <c r="C171" s="49" t="s">
        <v>620</v>
      </c>
      <c r="D171" s="227" t="s">
        <v>1945</v>
      </c>
      <c r="E171" s="228" t="s">
        <v>1946</v>
      </c>
      <c r="F171" s="15" t="s">
        <v>621</v>
      </c>
      <c r="G171" s="14" t="s">
        <v>457</v>
      </c>
      <c r="H171" s="325"/>
      <c r="I171" s="14" t="s">
        <v>451</v>
      </c>
      <c r="J171" s="325"/>
      <c r="K171" s="14" t="s">
        <v>569</v>
      </c>
      <c r="L171" s="14" t="s">
        <v>723</v>
      </c>
      <c r="M171" s="15" t="s">
        <v>622</v>
      </c>
      <c r="N171" s="118" t="s">
        <v>827</v>
      </c>
      <c r="O171" s="303"/>
    </row>
    <row r="172" spans="1:15" s="22" customFormat="1" ht="45" customHeight="1" x14ac:dyDescent="0.25">
      <c r="A172" s="402"/>
      <c r="B172" s="407"/>
      <c r="C172" s="49" t="s">
        <v>623</v>
      </c>
      <c r="D172" s="227" t="s">
        <v>1945</v>
      </c>
      <c r="E172" s="228" t="s">
        <v>1946</v>
      </c>
      <c r="F172" s="15" t="s">
        <v>621</v>
      </c>
      <c r="G172" s="14" t="s">
        <v>457</v>
      </c>
      <c r="H172" s="325"/>
      <c r="I172" s="14" t="s">
        <v>451</v>
      </c>
      <c r="J172" s="325"/>
      <c r="K172" s="14" t="s">
        <v>569</v>
      </c>
      <c r="L172" s="14" t="s">
        <v>492</v>
      </c>
      <c r="M172" s="15" t="s">
        <v>624</v>
      </c>
      <c r="N172" s="119" t="s">
        <v>827</v>
      </c>
      <c r="O172" s="303"/>
    </row>
    <row r="173" spans="1:15" s="22" customFormat="1" ht="60" customHeight="1" x14ac:dyDescent="0.25">
      <c r="A173" s="401" t="s">
        <v>625</v>
      </c>
      <c r="B173" s="354" t="s">
        <v>626</v>
      </c>
      <c r="C173" s="225" t="s">
        <v>626</v>
      </c>
      <c r="D173" s="260" t="s">
        <v>1945</v>
      </c>
      <c r="E173" s="255" t="s">
        <v>1946</v>
      </c>
      <c r="F173" s="13" t="s">
        <v>703</v>
      </c>
      <c r="G173" s="326"/>
      <c r="H173" s="327"/>
      <c r="I173" s="327"/>
      <c r="J173" s="327"/>
      <c r="K173" s="327"/>
      <c r="L173" s="12" t="s">
        <v>492</v>
      </c>
      <c r="M173" s="13" t="s">
        <v>702</v>
      </c>
      <c r="N173" s="117" t="s">
        <v>827</v>
      </c>
      <c r="O173" s="303"/>
    </row>
    <row r="174" spans="1:15" s="22" customFormat="1" ht="60" customHeight="1" x14ac:dyDescent="0.25">
      <c r="A174" s="402"/>
      <c r="B174" s="355" t="s">
        <v>2543</v>
      </c>
      <c r="C174" s="49" t="s">
        <v>2543</v>
      </c>
      <c r="D174" s="263" t="s">
        <v>1945</v>
      </c>
      <c r="E174" s="264" t="s">
        <v>1946</v>
      </c>
      <c r="F174" s="71" t="s">
        <v>2544</v>
      </c>
      <c r="G174" s="328"/>
      <c r="H174" s="329"/>
      <c r="I174" s="329"/>
      <c r="J174" s="329"/>
      <c r="K174" s="329"/>
      <c r="L174" s="54" t="str">
        <f>L175</f>
        <v>WPM Zasięg</v>
      </c>
      <c r="M174" s="71" t="s">
        <v>2545</v>
      </c>
      <c r="N174" s="281" t="s">
        <v>827</v>
      </c>
      <c r="O174" s="303"/>
    </row>
    <row r="175" spans="1:15" s="22" customFormat="1" ht="60" customHeight="1" x14ac:dyDescent="0.25">
      <c r="A175" s="402"/>
      <c r="B175" s="356" t="str">
        <f>IF('PL EN'!$B$1="Polski","Display Dynamiczny","Dynamic Display")</f>
        <v>Display Dynamiczny</v>
      </c>
      <c r="C175" s="49" t="str">
        <f>IF('PL EN'!$B$1="Polski","Display Dynamiczny","Dynamic Display")</f>
        <v>Display Dynamiczny</v>
      </c>
      <c r="D175" s="227" t="s">
        <v>1945</v>
      </c>
      <c r="E175" s="228" t="s">
        <v>1946</v>
      </c>
      <c r="F175" s="15" t="s">
        <v>366</v>
      </c>
      <c r="G175" s="324"/>
      <c r="H175" s="14"/>
      <c r="I175" s="14"/>
      <c r="J175" s="14"/>
      <c r="K175" s="14"/>
      <c r="L175" s="14" t="s">
        <v>492</v>
      </c>
      <c r="M175" s="15" t="s">
        <v>627</v>
      </c>
      <c r="N175" s="118" t="s">
        <v>827</v>
      </c>
      <c r="O175" s="303"/>
    </row>
    <row r="176" spans="1:15" s="22" customFormat="1" ht="60" customHeight="1" x14ac:dyDescent="0.25">
      <c r="A176" s="402"/>
      <c r="B176" s="356" t="str">
        <f>IF('PL EN'!$B$1="Polski","Feed Produktowy","Product feed")</f>
        <v>Feed Produktowy</v>
      </c>
      <c r="C176" s="49" t="str">
        <f>IF('PL EN'!$B$1="Polski","Feed Produktowy","Product feed")</f>
        <v>Feed Produktowy</v>
      </c>
      <c r="D176" s="227" t="s">
        <v>1945</v>
      </c>
      <c r="E176" s="228" t="s">
        <v>1946</v>
      </c>
      <c r="F176" s="15"/>
      <c r="G176" s="324"/>
      <c r="H176" s="14"/>
      <c r="I176" s="14"/>
      <c r="J176" s="14"/>
      <c r="K176" s="14"/>
      <c r="L176" s="14"/>
      <c r="M176" s="15" t="s">
        <v>628</v>
      </c>
      <c r="N176" s="71"/>
      <c r="O176" s="300"/>
    </row>
    <row r="177" spans="1:15" s="22" customFormat="1" ht="45" customHeight="1" x14ac:dyDescent="0.25">
      <c r="A177" s="402"/>
      <c r="B177" s="356" t="str">
        <f>IF('PL EN'!$B$1="Polski","Gazetki Reklamowe","Advertising Newspapers")</f>
        <v>Gazetki Reklamowe</v>
      </c>
      <c r="C177" s="49" t="str">
        <f>IF('PL EN'!$B$1="Polski","Gazetki Reklamowe","Advertising Newspapers")</f>
        <v>Gazetki Reklamowe</v>
      </c>
      <c r="D177" s="227" t="s">
        <v>1945</v>
      </c>
      <c r="E177" s="228" t="s">
        <v>1946</v>
      </c>
      <c r="F177" s="15" t="s">
        <v>1962</v>
      </c>
      <c r="G177" s="324" t="s">
        <v>477</v>
      </c>
      <c r="H177" s="14"/>
      <c r="I177" s="14"/>
      <c r="J177" s="14"/>
      <c r="K177" s="14"/>
      <c r="L177" s="14" t="s">
        <v>96</v>
      </c>
      <c r="M177" s="15" t="s">
        <v>810</v>
      </c>
      <c r="N177" s="118" t="s">
        <v>827</v>
      </c>
      <c r="O177" s="300"/>
    </row>
    <row r="178" spans="1:15" s="22" customFormat="1" ht="60" customHeight="1" x14ac:dyDescent="0.25">
      <c r="A178" s="402"/>
      <c r="B178" s="357" t="str">
        <f>IF('PL EN'!$B$1="Polski","Native Link Dynamiczny","Dynamic Native Link")</f>
        <v>Native Link Dynamiczny</v>
      </c>
      <c r="C178" s="49" t="str">
        <f>IF('PL EN'!$B$1="Polski","Native Link Dynamiczny","Dynamic Native Link")</f>
        <v>Native Link Dynamiczny</v>
      </c>
      <c r="D178" s="227" t="s">
        <v>1945</v>
      </c>
      <c r="E178" s="228" t="s">
        <v>1946</v>
      </c>
      <c r="F178" s="15" t="s">
        <v>815</v>
      </c>
      <c r="G178" s="324"/>
      <c r="H178" s="14"/>
      <c r="I178" s="14"/>
      <c r="J178" s="14"/>
      <c r="K178" s="14"/>
      <c r="L178" s="14"/>
      <c r="M178" s="15" t="s">
        <v>814</v>
      </c>
      <c r="N178" s="121" t="s">
        <v>827</v>
      </c>
      <c r="O178" s="330"/>
    </row>
    <row r="179" spans="1:15" s="22" customFormat="1" ht="60" customHeight="1" x14ac:dyDescent="0.25">
      <c r="A179" s="402"/>
      <c r="B179" s="357" t="str">
        <f>IF('PL EN'!$B$1="Polski","Rectangle Skalowalny Mobilny","Scalable Mobile Rectangle")</f>
        <v>Rectangle Skalowalny Mobilny</v>
      </c>
      <c r="C179" s="49" t="str">
        <f>IF('PL EN'!$B$1="Polski","Rectangle Skalowalny Mobilny","Scalable Mobile Rectangle")</f>
        <v>Rectangle Skalowalny Mobilny</v>
      </c>
      <c r="D179" s="217" t="s">
        <v>1945</v>
      </c>
      <c r="E179" s="218" t="s">
        <v>1946</v>
      </c>
      <c r="F179" s="14" t="s">
        <v>812</v>
      </c>
      <c r="G179" s="14" t="s">
        <v>457</v>
      </c>
      <c r="H179" s="14" t="s">
        <v>459</v>
      </c>
      <c r="I179" s="14" t="s">
        <v>451</v>
      </c>
      <c r="J179" s="15"/>
      <c r="K179" s="14" t="s">
        <v>45</v>
      </c>
      <c r="L179" s="14"/>
      <c r="M179" s="15" t="s">
        <v>813</v>
      </c>
      <c r="N179" s="281" t="s">
        <v>827</v>
      </c>
      <c r="O179" s="304"/>
    </row>
    <row r="180" spans="1:15" s="22" customFormat="1" ht="37.5" customHeight="1" x14ac:dyDescent="0.25">
      <c r="A180" s="402"/>
      <c r="B180" s="406" t="str">
        <f>IF('PL EN'!$B$1="Polski","Retail Dniówka / Tygodniówka","Daily / Weekly Retail Offer")</f>
        <v>Retail Dniówka / Tygodniówka</v>
      </c>
      <c r="C180" s="404" t="str">
        <f>IF('PL EN'!$B$1="Polski","Retail Dniówka / Tygodniówka","Daily / Weekly Retail Offer")</f>
        <v>Retail Dniówka / Tygodniówka</v>
      </c>
      <c r="D180" s="421" t="s">
        <v>1945</v>
      </c>
      <c r="E180" s="423" t="s">
        <v>1946</v>
      </c>
      <c r="F180" s="430" t="s">
        <v>2330</v>
      </c>
      <c r="G180" s="425" t="s">
        <v>564</v>
      </c>
      <c r="H180" s="425" t="s">
        <v>478</v>
      </c>
      <c r="I180" s="442"/>
      <c r="J180" s="425" t="s">
        <v>454</v>
      </c>
      <c r="K180" s="425" t="s">
        <v>5</v>
      </c>
      <c r="L180" s="430" t="s">
        <v>2405</v>
      </c>
      <c r="M180" s="430" t="s">
        <v>2407</v>
      </c>
      <c r="N180" s="121" t="s">
        <v>2503</v>
      </c>
      <c r="O180" s="331"/>
    </row>
    <row r="181" spans="1:15" s="22" customFormat="1" ht="37.5" customHeight="1" x14ac:dyDescent="0.25">
      <c r="A181" s="402"/>
      <c r="B181" s="407"/>
      <c r="C181" s="405"/>
      <c r="D181" s="422"/>
      <c r="E181" s="424"/>
      <c r="F181" s="428"/>
      <c r="G181" s="426"/>
      <c r="H181" s="426"/>
      <c r="I181" s="443"/>
      <c r="J181" s="426"/>
      <c r="K181" s="426"/>
      <c r="L181" s="428"/>
      <c r="M181" s="427"/>
      <c r="N181" s="126" t="s">
        <v>2504</v>
      </c>
      <c r="O181" s="331"/>
    </row>
    <row r="182" spans="1:15" s="22" customFormat="1" ht="75" customHeight="1" x14ac:dyDescent="0.25">
      <c r="A182" s="402"/>
      <c r="B182" s="408"/>
      <c r="C182" s="190" t="str">
        <f>IF('PL EN'!$B$1="Polski","Retail Dniówka / Tygodniówka Mobile","Mobile Daily / Weekly Retail Offer")</f>
        <v>Retail Dniówka / Tygodniówka Mobile</v>
      </c>
      <c r="D182" s="227" t="s">
        <v>1945</v>
      </c>
      <c r="E182" s="228" t="s">
        <v>1946</v>
      </c>
      <c r="F182" s="15" t="s">
        <v>2331</v>
      </c>
      <c r="G182" s="14" t="s">
        <v>457</v>
      </c>
      <c r="H182" s="14" t="s">
        <v>459</v>
      </c>
      <c r="I182" s="14"/>
      <c r="J182" s="14" t="s">
        <v>452</v>
      </c>
      <c r="K182" s="14" t="s">
        <v>45</v>
      </c>
      <c r="L182" s="15" t="s">
        <v>2405</v>
      </c>
      <c r="M182" s="426"/>
      <c r="N182" s="126" t="s">
        <v>827</v>
      </c>
      <c r="O182" s="303"/>
    </row>
    <row r="183" spans="1:15" s="22" customFormat="1" ht="45" customHeight="1" x14ac:dyDescent="0.25">
      <c r="A183" s="402"/>
      <c r="B183" s="358" t="s">
        <v>629</v>
      </c>
      <c r="C183" s="79" t="s">
        <v>629</v>
      </c>
      <c r="D183" s="244"/>
      <c r="E183" s="245"/>
      <c r="F183" s="15" t="s">
        <v>2571</v>
      </c>
      <c r="G183" s="14" t="s">
        <v>477</v>
      </c>
      <c r="H183" s="14"/>
      <c r="I183" s="14" t="s">
        <v>451</v>
      </c>
      <c r="J183" s="14" t="s">
        <v>630</v>
      </c>
      <c r="K183" s="14" t="s">
        <v>5</v>
      </c>
      <c r="L183" s="14" t="s">
        <v>96</v>
      </c>
      <c r="M183" s="15" t="s">
        <v>2572</v>
      </c>
      <c r="N183" s="118" t="s">
        <v>827</v>
      </c>
      <c r="O183" s="303"/>
    </row>
    <row r="184" spans="1:15" s="22" customFormat="1" ht="30" customHeight="1" x14ac:dyDescent="0.25">
      <c r="A184" s="403"/>
      <c r="B184" s="359" t="str">
        <f>IF('PL EN'!$B$1="Polski","WP Okazje","WP Okazje (WP Promotions)")</f>
        <v>WP Okazje</v>
      </c>
      <c r="C184" s="236" t="str">
        <f>IF('PL EN'!$B$1="Polski","WP Okazje Toolbox","WP Okazje Toolbox (WP Promotions)")</f>
        <v>WP Okazje Toolbox</v>
      </c>
      <c r="D184" s="219" t="s">
        <v>1945</v>
      </c>
      <c r="E184" s="220" t="s">
        <v>1946</v>
      </c>
      <c r="F184" s="72" t="s">
        <v>496</v>
      </c>
      <c r="G184" s="11" t="s">
        <v>457</v>
      </c>
      <c r="H184" s="11"/>
      <c r="I184" s="11" t="s">
        <v>451</v>
      </c>
      <c r="J184" s="11" t="s">
        <v>631</v>
      </c>
      <c r="K184" s="11" t="s">
        <v>5</v>
      </c>
      <c r="L184" s="11" t="s">
        <v>532</v>
      </c>
      <c r="M184" s="72" t="s">
        <v>632</v>
      </c>
      <c r="N184" s="123"/>
      <c r="O184" s="300"/>
    </row>
  </sheetData>
  <autoFilter ref="C11:L184" xr:uid="{00000000-0001-0000-0100-000000000000}">
    <filterColumn colId="1" showButton="0"/>
  </autoFilter>
  <mergeCells count="76">
    <mergeCell ref="M28:M35"/>
    <mergeCell ref="C118:C121"/>
    <mergeCell ref="M149:M150"/>
    <mergeCell ref="H149:H150"/>
    <mergeCell ref="I149:I150"/>
    <mergeCell ref="J149:J150"/>
    <mergeCell ref="K149:K150"/>
    <mergeCell ref="L149:L150"/>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J180:J181"/>
    <mergeCell ref="K180:K181"/>
    <mergeCell ref="L180:L181"/>
    <mergeCell ref="F149:F150"/>
    <mergeCell ref="G149:G150"/>
    <mergeCell ref="F180:F181"/>
    <mergeCell ref="D180:D181"/>
    <mergeCell ref="E180:E181"/>
    <mergeCell ref="G180:G181"/>
    <mergeCell ref="M36:M38"/>
    <mergeCell ref="M155:M158"/>
    <mergeCell ref="M167:M168"/>
    <mergeCell ref="M94:M103"/>
    <mergeCell ref="D149:D150"/>
    <mergeCell ref="E149:E150"/>
    <mergeCell ref="M180:M182"/>
    <mergeCell ref="M82:M83"/>
    <mergeCell ref="F49:K49"/>
    <mergeCell ref="F50:K50"/>
    <mergeCell ref="M124:M125"/>
    <mergeCell ref="H180:H181"/>
    <mergeCell ref="I180:I181"/>
    <mergeCell ref="B160:B163"/>
    <mergeCell ref="B153:B154"/>
    <mergeCell ref="B28:B38"/>
    <mergeCell ref="B128:B146"/>
    <mergeCell ref="B115:B127"/>
    <mergeCell ref="B109:B114"/>
    <mergeCell ref="B45:B48"/>
    <mergeCell ref="B88:B90"/>
    <mergeCell ref="B43:B44"/>
    <mergeCell ref="A12:A158"/>
    <mergeCell ref="B147:B152"/>
    <mergeCell ref="B24:B27"/>
    <mergeCell ref="B155:B158"/>
    <mergeCell ref="B49:B80"/>
    <mergeCell ref="B12:B23"/>
    <mergeCell ref="A6:A8"/>
    <mergeCell ref="B6:C8"/>
    <mergeCell ref="A173:A184"/>
    <mergeCell ref="A164:A172"/>
    <mergeCell ref="C149:C150"/>
    <mergeCell ref="B180:B182"/>
    <mergeCell ref="B164:B172"/>
    <mergeCell ref="C180:C181"/>
    <mergeCell ref="A10:A11"/>
    <mergeCell ref="B10:B11"/>
    <mergeCell ref="B41:B42"/>
    <mergeCell ref="B91:B108"/>
    <mergeCell ref="B39:B40"/>
    <mergeCell ref="B82:B83"/>
    <mergeCell ref="B84:B86"/>
    <mergeCell ref="A160:A163"/>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4000000}"/>
    <hyperlink ref="N81" r:id="rId25" xr:uid="{00000000-0004-0000-0100-000046000000}"/>
    <hyperlink ref="N82" r:id="rId26" xr:uid="{00000000-0004-0000-0100-000047000000}"/>
    <hyperlink ref="N84" r:id="rId27" xr:uid="{00000000-0004-0000-0100-000049000000}"/>
    <hyperlink ref="N86" r:id="rId28" xr:uid="{00000000-0004-0000-0100-00004B000000}"/>
    <hyperlink ref="N87" r:id="rId29" xr:uid="{00000000-0004-0000-0100-00004C000000}"/>
    <hyperlink ref="N88" r:id="rId30" xr:uid="{00000000-0004-0000-0100-00004D000000}"/>
    <hyperlink ref="N90" r:id="rId31" xr:uid="{00000000-0004-0000-0100-00004E000000}"/>
    <hyperlink ref="N91" r:id="rId32" xr:uid="{00000000-0004-0000-0100-000051000000}"/>
    <hyperlink ref="N95" r:id="rId33" xr:uid="{00000000-0004-0000-0100-000052000000}"/>
    <hyperlink ref="N97" r:id="rId34" xr:uid="{00000000-0004-0000-0100-000053000000}"/>
    <hyperlink ref="N99" r:id="rId35" xr:uid="{00000000-0004-0000-0100-000054000000}"/>
    <hyperlink ref="N101" r:id="rId36" xr:uid="{00000000-0004-0000-0100-000055000000}"/>
    <hyperlink ref="N103" r:id="rId37" xr:uid="{00000000-0004-0000-0100-000056000000}"/>
    <hyperlink ref="N105" r:id="rId38" xr:uid="{00000000-0004-0000-0100-000057000000}"/>
    <hyperlink ref="N96" r:id="rId39" xr:uid="{00000000-0004-0000-0100-000059000000}"/>
    <hyperlink ref="N98" r:id="rId40" xr:uid="{00000000-0004-0000-0100-00005A000000}"/>
    <hyperlink ref="N102" r:id="rId41" xr:uid="{00000000-0004-0000-0100-00005B000000}"/>
    <hyperlink ref="N107" r:id="rId42" xr:uid="{00000000-0004-0000-0100-00005D000000}"/>
    <hyperlink ref="N108" r:id="rId43" xr:uid="{00000000-0004-0000-0100-00005E000000}"/>
    <hyperlink ref="N109" r:id="rId44" xr:uid="{00000000-0004-0000-0100-00005F000000}"/>
    <hyperlink ref="N110" r:id="rId45" xr:uid="{00000000-0004-0000-0100-000060000000}"/>
    <hyperlink ref="N111" r:id="rId46" xr:uid="{00000000-0004-0000-0100-000061000000}"/>
    <hyperlink ref="N112" r:id="rId47" xr:uid="{00000000-0004-0000-0100-000062000000}"/>
    <hyperlink ref="N113" r:id="rId48" xr:uid="{00000000-0004-0000-0100-000063000000}"/>
    <hyperlink ref="N114" r:id="rId49" xr:uid="{00000000-0004-0000-0100-000064000000}"/>
    <hyperlink ref="N115" r:id="rId50" xr:uid="{00000000-0004-0000-0100-000066000000}"/>
    <hyperlink ref="N116" r:id="rId51" xr:uid="{00000000-0004-0000-0100-000067000000}"/>
    <hyperlink ref="N118" r:id="rId52" xr:uid="{00000000-0004-0000-0100-000068000000}"/>
    <hyperlink ref="N123" r:id="rId53" xr:uid="{00000000-0004-0000-0100-00006A000000}"/>
    <hyperlink ref="N126" r:id="rId54" xr:uid="{00000000-0004-0000-0100-00006B000000}"/>
    <hyperlink ref="N131" r:id="rId55" xr:uid="{00000000-0004-0000-0100-00006E000000}"/>
    <hyperlink ref="N133" r:id="rId56" xr:uid="{00000000-0004-0000-0100-00006F000000}"/>
    <hyperlink ref="N134" r:id="rId57" xr:uid="{00000000-0004-0000-0100-000070000000}"/>
    <hyperlink ref="N135:N142" r:id="rId58" display="test" xr:uid="{00000000-0004-0000-0100-000071000000}"/>
    <hyperlink ref="N135" r:id="rId59" xr:uid="{00000000-0004-0000-0100-000072000000}"/>
    <hyperlink ref="N136" r:id="rId60" xr:uid="{00000000-0004-0000-0100-000073000000}"/>
    <hyperlink ref="N137" r:id="rId61" xr:uid="{00000000-0004-0000-0100-000074000000}"/>
    <hyperlink ref="N138" r:id="rId62" xr:uid="{00000000-0004-0000-0100-000075000000}"/>
    <hyperlink ref="N139" r:id="rId63" xr:uid="{00000000-0004-0000-0100-000076000000}"/>
    <hyperlink ref="N140" r:id="rId64" xr:uid="{00000000-0004-0000-0100-000077000000}"/>
    <hyperlink ref="N141" r:id="rId65" xr:uid="{00000000-0004-0000-0100-000078000000}"/>
    <hyperlink ref="N142" r:id="rId66" xr:uid="{00000000-0004-0000-0100-000079000000}"/>
    <hyperlink ref="N143" r:id="rId67" xr:uid="{00000000-0004-0000-0100-00007A000000}"/>
    <hyperlink ref="N144" r:id="rId68" xr:uid="{00000000-0004-0000-0100-00007B000000}"/>
    <hyperlink ref="N145" r:id="rId69" xr:uid="{00000000-0004-0000-0100-00007C000000}"/>
    <hyperlink ref="N147" r:id="rId70" xr:uid="{00000000-0004-0000-0100-00007E000000}"/>
    <hyperlink ref="N152" r:id="rId71" xr:uid="{00000000-0004-0000-0100-00007F000000}"/>
    <hyperlink ref="N149" r:id="rId72" display="test" xr:uid="{00000000-0004-0000-0100-000080000000}"/>
    <hyperlink ref="N155" r:id="rId73" xr:uid="{00000000-0004-0000-0100-000082000000}"/>
    <hyperlink ref="N156" r:id="rId74" xr:uid="{00000000-0004-0000-0100-000083000000}"/>
    <hyperlink ref="N157" r:id="rId75" xr:uid="{00000000-0004-0000-0100-000084000000}"/>
    <hyperlink ref="N158" r:id="rId76" xr:uid="{00000000-0004-0000-0100-000085000000}"/>
    <hyperlink ref="N175" r:id="rId77" xr:uid="{00000000-0004-0000-0100-00009D000000}"/>
    <hyperlink ref="N180" r:id="rId78" xr:uid="{00000000-0004-0000-0100-00009F000000}"/>
    <hyperlink ref="N182" r:id="rId79" xr:uid="{00000000-0004-0000-0100-0000A0000000}"/>
    <hyperlink ref="N153" r:id="rId80" xr:uid="{00000000-0004-0000-0100-0000A3000000}"/>
    <hyperlink ref="N154" r:id="rId81" xr:uid="{00000000-0004-0000-0100-0000A4000000}"/>
    <hyperlink ref="N45" r:id="rId82" xr:uid="{00000000-0004-0000-0100-0000A5000000}"/>
    <hyperlink ref="N46" r:id="rId83" xr:uid="{00000000-0004-0000-0100-0000A6000000}"/>
    <hyperlink ref="N47" r:id="rId84" xr:uid="{00000000-0004-0000-0100-0000A7000000}"/>
    <hyperlink ref="N48" r:id="rId85" xr:uid="{00000000-0004-0000-0100-0000A8000000}"/>
    <hyperlink ref="D14" location="'Ogólne zasady MOBILE'!C365" display="PL" xr:uid="{00000000-0004-0000-0100-0000AA000000}"/>
    <hyperlink ref="E14" location="'General MOBILE'!C365" display="EN" xr:uid="{00000000-0004-0000-0100-0000AB000000}"/>
    <hyperlink ref="D24" location="'Ogólne zasady DESKTOP'!C483" display="PL" xr:uid="{00000000-0004-0000-0100-0000AC000000}"/>
    <hyperlink ref="E24" location="'General DESKTOP'!C814" display="EN" xr:uid="{00000000-0004-0000-0100-0000AD000000}"/>
    <hyperlink ref="D25" location="'Ogólne zasady DESKTOP'!C483" display="PL" xr:uid="{00000000-0004-0000-0100-0000AE000000}"/>
    <hyperlink ref="E25" location="'General DESKTOP'!C814" display="EN" xr:uid="{00000000-0004-0000-0100-0000AF000000}"/>
    <hyperlink ref="D30" location="'Ogólne zasady DESKTOP'!C473" display="PL" xr:uid="{00000000-0004-0000-0100-0000B0000000}"/>
    <hyperlink ref="E30" location="'General DESKTOP'!C801" display="EN" xr:uid="{00000000-0004-0000-0100-0000B1000000}"/>
    <hyperlink ref="D41" location="'Ogólne zasady DESKTOP'!C515" display="PL" xr:uid="{00000000-0004-0000-0100-0000B2000000}"/>
    <hyperlink ref="E41" location="'General DESKTOP'!C846" display="EN" xr:uid="{00000000-0004-0000-0100-0000B3000000}"/>
    <hyperlink ref="D42" location="'Ogólne zasady DESKTOP'!C493" display="PL" xr:uid="{00000000-0004-0000-0100-0000B4000000}"/>
    <hyperlink ref="E42" location="'General DESKTOP'!C824" display="EN" xr:uid="{00000000-0004-0000-0100-0000B5000000}"/>
    <hyperlink ref="D43" location="'Ogólne zasady DESKTOP'!C456" display="PL" xr:uid="{00000000-0004-0000-0100-0000BC000000}"/>
    <hyperlink ref="E43" location="'General DESKTOP'!C784" display="EN" xr:uid="{00000000-0004-0000-0100-0000BD000000}"/>
    <hyperlink ref="D44" location="'Ogólne zasady DESKTOP'!C504" display="PL" xr:uid="{00000000-0004-0000-0100-0000C0000000}"/>
    <hyperlink ref="E44" location="'General DESKTOP'!C835"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46" display="PL" xr:uid="{00000000-0004-0000-0100-0000D4000000}"/>
    <hyperlink ref="E76" location="'General DESKTOP'!C774"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DESKTOP'!C337" display="PL" xr:uid="{00000000-0004-0000-0100-0000DA000000}"/>
    <hyperlink ref="E80" location="'General DESKTOP'!C660" display="EN" xr:uid="{00000000-0004-0000-0100-0000DB000000}"/>
    <hyperlink ref="D81" location="'Ogólne zasady MOBILE'!C303" display="PL" xr:uid="{00000000-0004-0000-0100-0000DE000000}"/>
    <hyperlink ref="E81" location="'General MOBILE'!C303" display="EN" xr:uid="{00000000-0004-0000-0100-0000DF000000}"/>
    <hyperlink ref="D82" location="'Ogólne zasady DESKTOP'!C761" display="PL" xr:uid="{00000000-0004-0000-0100-0000E0000000}"/>
    <hyperlink ref="E82" location="'General DESKTOP'!C1092" display="EN" xr:uid="{00000000-0004-0000-0100-0000E1000000}"/>
    <hyperlink ref="D84" location="'Ogólne zasady DESKTOP'!C623" display="PL" xr:uid="{00000000-0004-0000-0100-0000E4000000}"/>
    <hyperlink ref="E84" location="'General DESKTOP'!C954" display="EN" xr:uid="{00000000-0004-0000-0100-0000E5000000}"/>
    <hyperlink ref="D86" location="'Ogólne zasady DESKTOP'!C627" display="PL" xr:uid="{00000000-0004-0000-0100-0000E6000000}"/>
    <hyperlink ref="E86" location="'General DESKTOP'!C958" display="EN" xr:uid="{00000000-0004-0000-0100-0000E7000000}"/>
    <hyperlink ref="D85" location="'Ogólne zasady MOBILE'!C358" display="PL" xr:uid="{00000000-0004-0000-0100-0000E8000000}"/>
    <hyperlink ref="E85" location="'General MOBILE'!C358" display="EN" xr:uid="{00000000-0004-0000-0100-0000E9000000}"/>
    <hyperlink ref="D87" location="'Ogólne zasady DESKTOP'!C642" display="PL" xr:uid="{00000000-0004-0000-0100-0000EA000000}"/>
    <hyperlink ref="E87" location="'General DESKTOP'!C973" display="EN" xr:uid="{00000000-0004-0000-0100-0000EB000000}"/>
    <hyperlink ref="D88" location="'Ogólne zasady DESKTOP'!C430" display="PL" xr:uid="{00000000-0004-0000-0100-0000EC000000}"/>
    <hyperlink ref="E88" location="'General DESKTOP'!C754" display="EN" xr:uid="{00000000-0004-0000-0100-0000ED000000}"/>
    <hyperlink ref="D89" location="'Ogólne zasady DESKTOP'!C500" display="PL" xr:uid="{00000000-0004-0000-0100-0000EE000000}"/>
    <hyperlink ref="E89" location="'General DESKTOP'!C831" display="EN" xr:uid="{00000000-0004-0000-0100-0000EF000000}"/>
    <hyperlink ref="D90" location="'Ogólne zasady MOBILE'!C295" display="PL" xr:uid="{00000000-0004-0000-0100-0000F0000000}"/>
    <hyperlink ref="E90" location="'General MOBILE'!C295" display="EN" xr:uid="{00000000-0004-0000-0100-0000F1000000}"/>
    <hyperlink ref="D91" location="'Ogólne zasady DESKTOP'!C477" display="PL" xr:uid="{00000000-0004-0000-0100-0000F8000000}"/>
    <hyperlink ref="E91" location="'General DESKTOP'!C808" display="EN" xr:uid="{00000000-0004-0000-0100-0000F9000000}"/>
    <hyperlink ref="D92" location="'Ogólne zasady DESKTOP'!C646" display="PL" xr:uid="{00000000-0004-0000-0100-0000FA000000}"/>
    <hyperlink ref="E92" location="'General DESKTOP'!C977" display="EN" xr:uid="{00000000-0004-0000-0100-0000FB000000}"/>
    <hyperlink ref="D96" location="'Ogólne zasady DESKTOP'!C433" display="PL" xr:uid="{00000000-0004-0000-0100-0000FC000000}"/>
    <hyperlink ref="E96" location="'General DESKTOP'!C761" display="EN" xr:uid="{00000000-0004-0000-0100-0000FD000000}"/>
    <hyperlink ref="D97" location="'Ogólne zasady MOBILE'!C318" display="PL" xr:uid="{00000000-0004-0000-0100-0000FE000000}"/>
    <hyperlink ref="E97" location="'General MOBILE'!C318" display="EN" xr:uid="{00000000-0004-0000-0100-0000FF000000}"/>
    <hyperlink ref="D106" location="'Ogólne zasady MOBILE'!C283" display="PL" xr:uid="{00000000-0004-0000-0100-000000010000}"/>
    <hyperlink ref="E106" location="'General MOBILE'!C283" display="EN" xr:uid="{00000000-0004-0000-0100-000001010000}"/>
    <hyperlink ref="D107" location="'Ogólne zasady MOBILE'!C340" display="PL" xr:uid="{00000000-0004-0000-0100-000002010000}"/>
    <hyperlink ref="E107" location="'General MOBILE'!C340" display="EN" xr:uid="{00000000-0004-0000-0100-000003010000}"/>
    <hyperlink ref="D108" location="'Ogólne zasady DESKTOP'!C519" display="PL" xr:uid="{00000000-0004-0000-0100-000004010000}"/>
    <hyperlink ref="E108" location="'General DESKTOP'!C850"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9" display="PL" xr:uid="{00000000-0004-0000-0100-000014010000}"/>
    <hyperlink ref="E115" location="'General MOBILE'!C219" display="EN" xr:uid="{00000000-0004-0000-0100-000015010000}"/>
    <hyperlink ref="D116" location="'Ogólne zasady MOBILE'!C225" display="PL" xr:uid="{00000000-0004-0000-0100-000016010000}"/>
    <hyperlink ref="E116" location="'General MOBILE'!C225" display="EN" xr:uid="{00000000-0004-0000-0100-000017010000}"/>
    <hyperlink ref="D127" location="'Ogólne zasady MOBILE'!C213" display="PL" xr:uid="{00000000-0004-0000-0100-00001A010000}"/>
    <hyperlink ref="E127" location="'General MOBILE'!C213" display="EN" xr:uid="{00000000-0004-0000-0100-00001B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86" display="PL" xr:uid="{00000000-0004-0000-0100-000022010000}"/>
    <hyperlink ref="E135" location="'General DESKTOP'!C817"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33" display="PL" xr:uid="{00000000-0004-0000-0100-000026010000}"/>
    <hyperlink ref="E144" location="'General MOBILE'!C233" display="EN" xr:uid="{00000000-0004-0000-0100-000027010000}"/>
    <hyperlink ref="D145" location="'Ogólne zasady MOBILE'!C243" display="PL" xr:uid="{00000000-0004-0000-0100-000028010000}"/>
    <hyperlink ref="E145" location="'General MOBILE'!C243" display="EN" xr:uid="{00000000-0004-0000-0100-000029010000}"/>
    <hyperlink ref="D147" location="'Ogólne zasady DESKTOP'!C724" display="PL" xr:uid="{00000000-0004-0000-0100-00002A010000}"/>
    <hyperlink ref="E147" location="'General DESKTOP'!C1055"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27" display="PL" xr:uid="{00000000-0004-0000-0100-000036010000}"/>
    <hyperlink ref="E155" location="'General DESKTOP'!C751" display="EN" xr:uid="{00000000-0004-0000-0100-000037010000}"/>
    <hyperlink ref="D159" location="'Ogólne zasady DESKTOP'!C362" display="PL" xr:uid="{00000000-0004-0000-0100-00003A010000}"/>
    <hyperlink ref="E159" location="'General DESKTOP'!C685" display="EN" xr:uid="{00000000-0004-0000-0100-00003B010000}"/>
    <hyperlink ref="D160" location="'Ogólne zasady DESKTOP'!C563" display="PL" xr:uid="{00000000-0004-0000-0100-00003C010000}"/>
    <hyperlink ref="E160" location="'General DESKTOP'!C894" display="EN" xr:uid="{00000000-0004-0000-0100-00003D010000}"/>
    <hyperlink ref="D161" location="'Ogólne zasady DESKTOP'!C614" display="PL" xr:uid="{00000000-0004-0000-0100-00003E010000}"/>
    <hyperlink ref="E161" location="'General DESKTOP'!C945" display="EN" xr:uid="{00000000-0004-0000-0100-00003F010000}"/>
    <hyperlink ref="D162" location="'Ogólne zasady DESKTOP'!C591" display="PL" xr:uid="{00000000-0004-0000-0100-000040010000}"/>
    <hyperlink ref="E162" location="'General DESKTOP'!C922" display="EN" xr:uid="{00000000-0004-0000-0100-000041010000}"/>
    <hyperlink ref="D163" location="'Ogólne zasady DESKTOP'!C596" display="PL" xr:uid="{00000000-0004-0000-0100-000042010000}"/>
    <hyperlink ref="E163" location="'General DESKTOP'!C927" display="EN" xr:uid="{00000000-0004-0000-0100-000043010000}"/>
    <hyperlink ref="D164" location="'Ogólne zasady DESKTOP'!C399" display="PL" xr:uid="{00000000-0004-0000-0100-000044010000}"/>
    <hyperlink ref="E164" location="'General DESKTOP'!C723" display="EN" xr:uid="{00000000-0004-0000-0100-000045010000}"/>
    <hyperlink ref="D166" location="'Ogólne zasady MOBILE'!C400" display="PL" xr:uid="{00000000-0004-0000-0100-00004C010000}"/>
    <hyperlink ref="E166" location="'General MOBILE'!C400" display="EN" xr:uid="{00000000-0004-0000-0100-00004D010000}"/>
    <hyperlink ref="D167" location="'Ogólne zasady DESKTOP'!C372" display="PL" xr:uid="{00000000-0004-0000-0100-00004E010000}"/>
    <hyperlink ref="E167" location="'General DESKTOP'!C696" display="EN" xr:uid="{00000000-0004-0000-0100-00004F010000}"/>
    <hyperlink ref="D168" location="'Ogólne zasady DESKTOP'!C372" display="PL" xr:uid="{00000000-0004-0000-0100-000050010000}"/>
    <hyperlink ref="E168" location="'General DESKTOP'!C696" display="EN" xr:uid="{00000000-0004-0000-0100-000051010000}"/>
    <hyperlink ref="D169" location="'Ogólne zasady DESKTOP'!C391" display="PL" xr:uid="{00000000-0004-0000-0100-000052010000}"/>
    <hyperlink ref="E169" location="'General DESKTOP'!C715" display="EN" xr:uid="{00000000-0004-0000-0100-000053010000}"/>
    <hyperlink ref="D170" location="'Ogólne zasady DESKTOP'!C408" display="PL" xr:uid="{00000000-0004-0000-0100-00005A010000}"/>
    <hyperlink ref="E170" location="'General DESKTOP'!C732" display="EN" xr:uid="{00000000-0004-0000-0100-00005B010000}"/>
    <hyperlink ref="D171" location="'Ogólne zasady DESKTOP'!C414" display="PL" xr:uid="{00000000-0004-0000-0100-00005C010000}"/>
    <hyperlink ref="E171" location="'General DESKTOP'!C738" display="EN" xr:uid="{00000000-0004-0000-0100-00005D010000}"/>
    <hyperlink ref="D172" location="'Ogólne zasady DESKTOP'!C417" display="PL" xr:uid="{00000000-0004-0000-0100-000060010000}"/>
    <hyperlink ref="E172" location="'General DESKTOP'!C741" display="EN" xr:uid="{00000000-0004-0000-0100-000061010000}"/>
    <hyperlink ref="D173" location="'Ogólne zasady DESKTOP'!C883" display="PL" xr:uid="{00000000-0004-0000-0100-00006A010000}"/>
    <hyperlink ref="E173" location="'General DESKTOP'!C1214" display="EN" xr:uid="{00000000-0004-0000-0100-00006B010000}"/>
    <hyperlink ref="D174" location="'Ogólne zasady DESKTOP'!C891" display="PL" xr:uid="{00000000-0004-0000-0100-00006C010000}"/>
    <hyperlink ref="E174" location="'General DESKTOP'!C1222" display="EN" xr:uid="{00000000-0004-0000-0100-00006D010000}"/>
    <hyperlink ref="D175" location="'Ogólne zasady DESKTOP'!C903" display="PL" xr:uid="{00000000-0004-0000-0100-00006E010000}"/>
    <hyperlink ref="E175" location="'General DESKTOP'!C1234" display="EN" xr:uid="{00000000-0004-0000-0100-00006F010000}"/>
    <hyperlink ref="D176" location="'Ogólne zasady DESKTOP'!C819" display="PL" xr:uid="{00000000-0004-0000-0100-000070010000}"/>
    <hyperlink ref="E176" location="'General DESKTOP'!C1150" display="EN" xr:uid="{00000000-0004-0000-0100-000071010000}"/>
    <hyperlink ref="D177" location="'Ogólne zasady DESKTOP'!C799" display="PL" xr:uid="{00000000-0004-0000-0100-000072010000}"/>
    <hyperlink ref="E177" location="'General DESKTOP'!C1130" display="EN" xr:uid="{00000000-0004-0000-0100-000073010000}"/>
    <hyperlink ref="D178" location="'Ogólne zasady DESKTOP'!C922" display="PL" xr:uid="{00000000-0004-0000-0100-000076010000}"/>
    <hyperlink ref="E178" location="'General DESKTOP'!C1253" display="EN" xr:uid="{00000000-0004-0000-0100-000077010000}"/>
    <hyperlink ref="D179" location="'Ogólne zasady MOBILE'!C372" display="PL" xr:uid="{00000000-0004-0000-0100-000078010000}"/>
    <hyperlink ref="E179" location="'General MOBILE'!C372" display="EN" xr:uid="{00000000-0004-0000-0100-000079010000}"/>
    <hyperlink ref="D182" location="'Ogólne zasady MOBILE'!C377" display="PL" xr:uid="{00000000-0004-0000-0100-00007A010000}"/>
    <hyperlink ref="E182" location="'General MOBILE'!C377" display="EN" xr:uid="{00000000-0004-0000-0100-00007B010000}"/>
    <hyperlink ref="D180" location="'Ogólne zasady DESKTOP'!C1150" display="PL" xr:uid="{00000000-0004-0000-0100-00007C010000}"/>
    <hyperlink ref="E180" location="'General DESKTOP'!C1481" display="EN" xr:uid="{00000000-0004-0000-0100-00007D010000}"/>
    <hyperlink ref="D184" location="'Ogólne zasady DESKTOP'!C870" display="PL" xr:uid="{00000000-0004-0000-0100-00007E010000}"/>
    <hyperlink ref="E184" location="'General DESKTOP'!C1201" display="EN" xr:uid="{00000000-0004-0000-0100-00007F010000}"/>
    <hyperlink ref="N14" r:id="rId86" xr:uid="{CEB6F6BC-7A68-4D0E-87A9-F139412BA40A}"/>
    <hyperlink ref="N18" r:id="rId87" xr:uid="{F954770A-35D0-4C4C-92B5-11CF0F2A08C2}"/>
    <hyperlink ref="N21" r:id="rId88" xr:uid="{B5059308-DC49-4439-9E28-C00ABF1A4926}"/>
    <hyperlink ref="N24" r:id="rId89" xr:uid="{77A56A25-5526-4B20-AD83-E50F019AEA2B}"/>
    <hyperlink ref="N26" r:id="rId90" xr:uid="{3999A4A0-4457-4585-9B50-F70AC96E2F37}"/>
    <hyperlink ref="N27" r:id="rId91" xr:uid="{5B8F3A48-1D13-49CC-86D8-0A488A4D9F18}"/>
    <hyperlink ref="N25" r:id="rId92" xr:uid="{634936C5-B9A9-4F39-9A73-102241CF7B02}"/>
    <hyperlink ref="N40" r:id="rId93" xr:uid="{D85B9804-3F4E-4090-A795-4A6103985FDF}"/>
    <hyperlink ref="N43" r:id="rId94" xr:uid="{06B9E3ED-8136-4183-A35B-ADEDBCF2ED83}"/>
    <hyperlink ref="N85" r:id="rId95" xr:uid="{37756658-D6F7-497B-8E46-41F2A79D877C}"/>
    <hyperlink ref="N92" r:id="rId96" xr:uid="{79523EF5-C240-4598-851E-EE82CCEDDEF7}"/>
    <hyperlink ref="N104" r:id="rId97" xr:uid="{40AD954E-E55A-4A4A-9DC8-779820F13357}"/>
    <hyperlink ref="N106" r:id="rId98" xr:uid="{E9D1476B-2774-4AF1-9E88-5BF535332CDA}"/>
    <hyperlink ref="N128" r:id="rId99" xr:uid="{8C2097F4-6596-41E0-A57E-5D9E385353C2}"/>
    <hyperlink ref="N146" r:id="rId100" xr:uid="{DC2854D9-216B-46B9-8931-A58184F7E731}"/>
    <hyperlink ref="N164" r:id="rId101" xr:uid="{AAE9EEF1-202D-4094-BB69-BC3E2ED382EA}"/>
    <hyperlink ref="N166" r:id="rId102" xr:uid="{9AA1DC05-6221-47C0-A5AB-2C0D89F2D0A6}"/>
    <hyperlink ref="N167" r:id="rId103" xr:uid="{8923BA1A-3917-4568-A160-83B0ED1C5DD2}"/>
    <hyperlink ref="N168" r:id="rId104" xr:uid="{7F648134-2D19-4F55-AA47-C2DBD3DEBD7A}"/>
    <hyperlink ref="N169" r:id="rId105" xr:uid="{F52286AD-966C-4190-9C10-0E70E3DEC189}"/>
    <hyperlink ref="N170:N172" r:id="rId106" display="test" xr:uid="{1B67F468-AA4E-489C-B56D-2A503900D41E}"/>
    <hyperlink ref="N170" r:id="rId107" xr:uid="{AA054671-47E7-4305-A491-98F2BC7D9A8F}"/>
    <hyperlink ref="N171" r:id="rId108" xr:uid="{443C6862-103F-4441-9E31-37203C9AB02C}"/>
    <hyperlink ref="N172" r:id="rId109" xr:uid="{0EC7D932-ED62-4263-98CB-0584EB2C897C}"/>
    <hyperlink ref="N173" r:id="rId110" xr:uid="{A0EB36E1-4194-4BF2-B76E-4BD8C690A5A0}"/>
    <hyperlink ref="N177" r:id="rId111" xr:uid="{1C0B1A35-2A9E-4393-B746-2DC1E108EF05}"/>
    <hyperlink ref="N183" r:id="rId112" xr:uid="{CECC930A-6A6B-44BF-B8E4-EF13DD75CED8}"/>
    <hyperlink ref="D64" location="'Ogólne zasady MOBILE'!C351" display="PL" xr:uid="{AFEDEBFF-F2C9-40C6-BF48-53B01B0AF4EC}"/>
    <hyperlink ref="E64" location="'General MOBILE'!C351" display="EN" xr:uid="{2FAEE274-3B8A-445C-A68B-2C38288708C7}"/>
    <hyperlink ref="D51" location="'Ogólne zasady DESKTOP'!C436" display="PL" xr:uid="{D4CFB062-F5F1-48D3-AFF9-777EC09C8AF3}"/>
    <hyperlink ref="E51" location="'General DESKTOP'!C764" display="EN" xr:uid="{7FEE4AD6-40FF-48FD-B58D-870EA95626AB}"/>
    <hyperlink ref="D52" location="'Ogólne zasady MOBILE'!C328" display="PL" xr:uid="{EEA8B754-E299-42D4-BEA9-21AF0CF5219B}"/>
    <hyperlink ref="E52" location="'General MOBILE'!C328" display="EN" xr:uid="{0AB69827-5E4F-4911-B7E9-92B27DE8574A}"/>
    <hyperlink ref="D53" location="'Ogólne zasady DESKTOP'!C436" display="PL" xr:uid="{F314BE1D-2DC3-4A8A-B68F-190C2880CFCF}"/>
    <hyperlink ref="E53" location="'General DESKTOP'!C764" display="EN" xr:uid="{B1661E88-CAA4-4302-A6CD-393926AA79EC}"/>
    <hyperlink ref="D54" location="'Ogólne zasady MOBILE'!C328" display="PL" xr:uid="{F023491E-CC7D-44D0-8F61-35864C4BE40C}"/>
    <hyperlink ref="E54" location="'General MOBILE'!C328" display="EN" xr:uid="{E8CD7BEF-B831-45C5-ADF0-75A9A30E5E2E}"/>
    <hyperlink ref="D55" location="'Ogólne zasady DESKTOP'!C436" display="PL" xr:uid="{C278867F-9175-4F46-A3B6-2B6F138AAA85}"/>
    <hyperlink ref="E55" location="'General DESKTOP'!C764" display="EN" xr:uid="{98877444-88AE-4400-84CC-F60F404243FB}"/>
    <hyperlink ref="D56" location="'Ogólne zasady MOBILE'!C328" display="PL" xr:uid="{036967A9-50B0-4A99-9601-9BB1853B5B03}"/>
    <hyperlink ref="E56" location="'General MOBILE'!C328" display="EN" xr:uid="{48557130-A294-4EF0-9AC2-563154B64305}"/>
    <hyperlink ref="D57" location="'Ogólne zasady DESKTOP'!C436" display="PL" xr:uid="{50627801-A3BC-4F2E-8410-84D44923D64A}"/>
    <hyperlink ref="E57" location="'General DESKTOP'!C764" display="EN" xr:uid="{A8823012-45E3-4362-A91B-BF17F06D24B4}"/>
    <hyperlink ref="D58" location="'Ogólne zasady MOBILE'!C328" display="PL" xr:uid="{FB215973-A13D-436B-B666-FAAFA44ADB36}"/>
    <hyperlink ref="E58" location="'General MOBILE'!C328" display="EN" xr:uid="{C409925C-017A-4A4A-9033-C30DA5B1ECB3}"/>
    <hyperlink ref="D59" location="'Ogólne zasady DESKTOP'!C436" display="PL" xr:uid="{3613A41C-E421-4D49-AA54-73D9D18136AD}"/>
    <hyperlink ref="E59" location="'General DESKTOP'!C764" display="EN" xr:uid="{075A66B3-5AD1-4F2D-AE35-4F2254B72777}"/>
    <hyperlink ref="D60" location="'Ogólne zasady MOBILE'!C328" display="PL" xr:uid="{0AF4D791-8BB3-4B85-868C-47A50D27670F}"/>
    <hyperlink ref="E60" location="'General MOBILE'!C328" display="EN" xr:uid="{F171FA02-4FC7-49A2-8F4A-078935C87C16}"/>
    <hyperlink ref="N62" r:id="rId113" xr:uid="{BE678036-EC01-4CDE-8EB6-041CF22B1AD5}"/>
    <hyperlink ref="N71" r:id="rId114" xr:uid="{1CCD9C19-2CDC-43F4-A3D7-59986F5636A8}"/>
    <hyperlink ref="N72" r:id="rId115" xr:uid="{7176CE9D-AACC-4617-AC6F-099DB634483D}"/>
    <hyperlink ref="N51" r:id="rId116" xr:uid="{E48A92A4-AF73-418B-9DA5-6BA2C94808AD}"/>
    <hyperlink ref="N52" r:id="rId117" xr:uid="{4E3FC1FB-B9CE-453D-8C83-98B1F3B172D9}"/>
    <hyperlink ref="N54" r:id="rId118" xr:uid="{8C6A849A-EAAA-46A6-9B5C-D9E604D18D39}"/>
    <hyperlink ref="N53" r:id="rId119" xr:uid="{B906C7E1-E3BD-41E3-96A0-8C15BCB8211C}"/>
    <hyperlink ref="N55" r:id="rId120" xr:uid="{22C91E55-9492-47FD-BF03-1FE03AD9FE8F}"/>
    <hyperlink ref="N56" r:id="rId121" xr:uid="{C33DA9B6-CF79-48B2-B2B4-A5E3D94E980B}"/>
    <hyperlink ref="N76" r:id="rId122" xr:uid="{CC7107CF-8F8F-4ADE-8C71-588CBBC175D5}"/>
    <hyperlink ref="N77" r:id="rId123" xr:uid="{3373EFC1-BAE3-46BA-85B8-41418C4D652E}"/>
    <hyperlink ref="N63" r:id="rId124" xr:uid="{E178F6B8-C638-4509-AC95-26C430E03CF9}"/>
    <hyperlink ref="N64" r:id="rId125" xr:uid="{D641E574-1D47-4C75-8946-961330B501A7}"/>
    <hyperlink ref="N73" r:id="rId126" xr:uid="{80C465AC-72FD-4641-878D-E00B63B1066C}"/>
    <hyperlink ref="N66" r:id="rId127" xr:uid="{AEFEA3B1-FD34-48CF-A1A9-952AC8062CF8}"/>
    <hyperlink ref="N65" r:id="rId128" xr:uid="{A608DE91-36DB-473F-8851-4E0E31D82398}"/>
    <hyperlink ref="N59" r:id="rId129" xr:uid="{2E25B6D6-FA25-4FC4-888C-743DCD5129C1}"/>
    <hyperlink ref="N61" r:id="rId130" xr:uid="{A17C0863-14A6-4317-81F0-6B9939503154}"/>
    <hyperlink ref="N58" r:id="rId131" xr:uid="{1CDB49E4-090F-47DE-8B41-4E33D087A556}"/>
    <hyperlink ref="N60" r:id="rId132" xr:uid="{15103BC2-1DD2-4119-925B-4441FD6781BE}"/>
    <hyperlink ref="N69:N70" r:id="rId133" display="test" xr:uid="{810E6ECC-92A3-4004-84B4-3CA0D3304DEC}"/>
    <hyperlink ref="N70" r:id="rId134" xr:uid="{1220DD1B-507E-4615-96C0-AE08B7CBC51B}"/>
    <hyperlink ref="N69" r:id="rId135" xr:uid="{F27AAEA9-6255-4D26-B20D-5C72660E2F02}"/>
    <hyperlink ref="N161" r:id="rId136" xr:uid="{2C50D8ED-443D-477D-B2AC-366D0792CF07}"/>
    <hyperlink ref="N162" r:id="rId137" xr:uid="{3307C050-BD42-4ECB-A664-60A30DBF9C38}"/>
    <hyperlink ref="N163" r:id="rId138" xr:uid="{296CCCDB-2006-4DF7-8053-EAA642A9A6FF}"/>
    <hyperlink ref="N32" r:id="rId139" xr:uid="{47CC62C7-AB5E-4864-9247-1190ADF4DFAF}"/>
    <hyperlink ref="N57" r:id="rId140" xr:uid="{5B4620C7-2114-4CEC-85A6-09BFD171A643}"/>
    <hyperlink ref="N67" r:id="rId141" xr:uid="{E92E5112-8C41-442E-B0CA-034BB3D80AF8}"/>
    <hyperlink ref="N68" r:id="rId142" xr:uid="{96E601F6-E87D-4CA3-A246-AB64E54220BB}"/>
    <hyperlink ref="N74" r:id="rId143" xr:uid="{6712C29D-8A08-459F-8F54-2AD90FFD98D1}"/>
    <hyperlink ref="N75" r:id="rId144" xr:uid="{7E392247-0C18-4685-BF63-BA52D4C3CE36}"/>
    <hyperlink ref="N83" r:id="rId145" xr:uid="{1D769123-55CE-4D75-807E-D16B51B6CB3D}"/>
    <hyperlink ref="N89" r:id="rId146" xr:uid="{5BAA76EC-89B0-4D72-A6DE-B370C737960B}"/>
    <hyperlink ref="N159" r:id="rId147" xr:uid="{8C25E7BA-AF4C-401E-BF65-0338781D2954}"/>
    <hyperlink ref="N160" r:id="rId148" xr:uid="{381320B6-EA4C-4A5E-A8B9-1B606F83D4AB}"/>
    <hyperlink ref="N165" r:id="rId149" xr:uid="{B94F12E8-DF0D-4E5F-839A-1747EC8D0548}"/>
    <hyperlink ref="N179" r:id="rId150" xr:uid="{8891DB4C-943F-4438-9CB0-D123F48DC94A}"/>
    <hyperlink ref="N178" r:id="rId151" xr:uid="{854829C0-5A99-4649-998D-DD7BEB046FF7}"/>
    <hyperlink ref="N174" r:id="rId152" xr:uid="{930C1F62-7C0A-4AB0-9C2D-522B20BCBEE2}"/>
    <hyperlink ref="D32" location="'Ogólne zasady MOBILE'!C143" display="PL" xr:uid="{50AA7463-B751-48BD-8D91-4C95FF1B9A44}"/>
    <hyperlink ref="E32" location="'General MOBILE'!C143" display="EN" xr:uid="{DCC955A7-FB0A-4BB8-ACF2-D66DB1BF44E6}"/>
    <hyperlink ref="N31" r:id="rId153" xr:uid="{CFC3ED9A-980F-46CD-97AB-C571AE941624}"/>
    <hyperlink ref="D31" location="'Ogólne zasady MOBILE'!C143" display="PL" xr:uid="{3656398A-3FF2-4DC0-BA10-4B23FC2F09D4}"/>
    <hyperlink ref="E31" location="'General MOBILE'!C143" display="EN" xr:uid="{537CE449-836D-477B-B4F3-CBF62E11A369}"/>
    <hyperlink ref="N148" r:id="rId154" xr:uid="{72AF9EAB-C598-4E3F-AF16-190E1860C59B}"/>
    <hyperlink ref="N22" r:id="rId155"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6" xr:uid="{8E39A349-1A4F-4C2A-8FDB-B86AF0C7EE1A}"/>
    <hyperlink ref="N15" r:id="rId157" xr:uid="{00000000-0004-0000-0100-000008000000}"/>
    <hyperlink ref="N181" r:id="rId158" xr:uid="{A079D3A2-737F-4F4C-9127-844038DAF408}"/>
    <hyperlink ref="N122" r:id="rId159" xr:uid="{C42CA0EB-EAD5-488B-B8AF-08904744A1B4}"/>
    <hyperlink ref="N124" r:id="rId160" xr:uid="{0498409E-4453-48A5-82E6-0B560ACD7B16}"/>
    <hyperlink ref="N125" r:id="rId161" xr:uid="{55BC638C-8EF1-4097-9EB8-60DBEAD18241}"/>
    <hyperlink ref="N132" r:id="rId162" xr:uid="{545C8D08-E339-411E-A9E1-AF628D0F0E7D}"/>
    <hyperlink ref="D180:D181" location="'Ogólne zasady DESKTOP'!C934" display="PL" xr:uid="{99BABB61-C1AC-4688-BC54-52243F4BB08B}"/>
    <hyperlink ref="E180:E181" location="'General DESKTOP'!C1265" display="EN" xr:uid="{F1C9F922-FC6A-4A29-97FD-39B24FE7755A}"/>
    <hyperlink ref="N150" r:id="rId163" xr:uid="{C8FC25C6-A779-4FEF-8B89-74CC96BAC475}"/>
    <hyperlink ref="N23" r:id="rId164" xr:uid="{F2F6EFE8-857A-4796-B9F5-C95D2CA84258}"/>
    <hyperlink ref="D94" location="'Ogólne zasady DESKTOP'!C433" display="PL" xr:uid="{CB30D81F-41E0-4F68-A393-31FE99073FD5}"/>
    <hyperlink ref="E94" location="'General DESKTOP'!C761" display="EN" xr:uid="{5095BC6D-AE22-49CF-BCF1-888C639B3A17}"/>
    <hyperlink ref="D98" location="'Ogólne zasady DESKTOP'!C433" display="PL" xr:uid="{204FEAA9-2226-48A9-899D-7C6DDD6232F1}"/>
    <hyperlink ref="E98" location="'General DESKTOP'!C761" display="EN" xr:uid="{BD3AC9E7-EC18-4FF8-BC97-A4AA33363070}"/>
    <hyperlink ref="D100" location="'Ogólne zasady DESKTOP'!C433" display="PL" xr:uid="{0B6441D4-5690-4B97-AF84-F1403C22664E}"/>
    <hyperlink ref="E100" location="'General DESKTOP'!C761" display="EN" xr:uid="{7E8E2EBE-8B0F-49D3-8D07-C3E5D6FD017E}"/>
    <hyperlink ref="D102" location="'Ogólne zasady DESKTOP'!C433" display="PL" xr:uid="{D68920DC-8408-4BA2-8C66-9FEE3D182059}"/>
    <hyperlink ref="E102" location="'General DESKTOP'!C761" display="EN" xr:uid="{54D7534F-F859-419D-967F-D8A77D6D28A1}"/>
    <hyperlink ref="D95" location="'Ogólne zasady MOBILE'!C318" display="PL" xr:uid="{15952A37-CC9C-49D8-948A-000E5584EB78}"/>
    <hyperlink ref="E95" location="'General MOBILE'!C318" display="EN" xr:uid="{8B60DAD8-43C2-4B84-BBF4-FB8C22B1512C}"/>
    <hyperlink ref="D99" location="'Ogólne zasady MOBILE'!C318" display="PL" xr:uid="{80463083-B864-4D3E-AB4B-26B67DF6FD10}"/>
    <hyperlink ref="E99" location="'General MOBILE'!C318" display="EN" xr:uid="{5FC860AD-D6B2-4088-AD89-85A73A8FDDF0}"/>
    <hyperlink ref="D101" location="'Ogólne zasady MOBILE'!C318" display="PL" xr:uid="{5B7C667D-E126-4833-B659-FBFD55584FFA}"/>
    <hyperlink ref="E101" location="'General MOBILE'!C318" display="EN" xr:uid="{AE415723-33B2-4B87-A072-4FC00A73616D}"/>
    <hyperlink ref="D103" location="'Ogólne zasady MOBILE'!C318" display="PL" xr:uid="{D9E2CAF0-45EA-4921-851E-B6AC859FE276}"/>
    <hyperlink ref="E103" location="'General MOBILE'!C318"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5" xr:uid="{80289714-3C48-4B53-B48A-FBCFA4B714BE}"/>
  </hyperlinks>
  <pageMargins left="0.7" right="0.7" top="0.75" bottom="0.75" header="0.3" footer="0.3"/>
  <pageSetup paperSize="9" orientation="portrait" horizontalDpi="300" verticalDpi="300" r:id="rId166"/>
  <ignoredErrors>
    <ignoredError sqref="F52:F59 F65" formula="1"/>
  </ignoredErrors>
  <drawing r:id="rId16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2" customWidth="1"/>
    <col min="2" max="2" width="82.85546875" style="22" customWidth="1"/>
    <col min="3" max="3" width="42.85546875" style="22" customWidth="1"/>
    <col min="4" max="4" width="68.5703125" style="22" customWidth="1"/>
    <col min="5" max="16384" width="9.140625" style="22"/>
  </cols>
  <sheetData>
    <row r="1" spans="2:16" s="74" customFormat="1" ht="12.75" customHeight="1" x14ac:dyDescent="0.25">
      <c r="C1" s="447" t="s">
        <v>2421</v>
      </c>
      <c r="D1" s="44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74" customFormat="1" ht="12.75" customHeight="1" x14ac:dyDescent="0.25">
      <c r="B2" s="293"/>
      <c r="C2" s="447"/>
      <c r="D2" s="444"/>
      <c r="E2" s="5"/>
      <c r="J2" s="5"/>
      <c r="K2" s="5"/>
      <c r="L2" s="5"/>
      <c r="O2" s="5"/>
      <c r="P2" s="5"/>
    </row>
    <row r="3" spans="2:16" s="74" customFormat="1" ht="12.75" customHeight="1" x14ac:dyDescent="0.25">
      <c r="B3" s="293"/>
      <c r="C3" s="447"/>
      <c r="D3" s="444"/>
      <c r="E3" s="5"/>
      <c r="J3" s="5"/>
      <c r="K3" s="5"/>
      <c r="L3" s="5"/>
      <c r="O3" s="5"/>
      <c r="P3" s="5"/>
    </row>
    <row r="4" spans="2:16" s="76" customFormat="1" ht="12.75" customHeight="1" x14ac:dyDescent="0.25">
      <c r="B4" s="4" t="str">
        <f>IF('PL EN'!$B$1="Polski","Specyfikacja techniczna WPM","WPM Technical Specifications")</f>
        <v>Specyfikacja techniczna WPM</v>
      </c>
      <c r="C4" s="4"/>
      <c r="D4" s="4"/>
      <c r="E4" s="4"/>
    </row>
    <row r="5" spans="2:16" s="74" customFormat="1" x14ac:dyDescent="0.25">
      <c r="B5" s="458"/>
      <c r="C5" s="458"/>
      <c r="D5" s="458"/>
      <c r="E5" s="75"/>
    </row>
    <row r="6" spans="2:16" ht="15" customHeight="1" x14ac:dyDescent="0.25">
      <c r="B6" s="456"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56"/>
      <c r="D6" s="456"/>
    </row>
    <row r="7" spans="2:16" x14ac:dyDescent="0.25">
      <c r="B7" s="456"/>
      <c r="C7" s="456"/>
      <c r="D7" s="456"/>
    </row>
    <row r="8" spans="2:16" x14ac:dyDescent="0.25">
      <c r="B8" s="456"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56"/>
      <c r="D8" s="456"/>
    </row>
    <row r="9" spans="2:16" ht="15" customHeight="1" x14ac:dyDescent="0.25">
      <c r="B9" s="456"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56"/>
      <c r="D9" s="456"/>
    </row>
    <row r="10" spans="2:16" x14ac:dyDescent="0.25">
      <c r="B10" s="456"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56"/>
      <c r="D10" s="456"/>
    </row>
    <row r="11" spans="2:16" x14ac:dyDescent="0.25">
      <c r="B11" s="456"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56"/>
      <c r="D11" s="456"/>
    </row>
    <row r="12" spans="2:16" x14ac:dyDescent="0.25">
      <c r="B12" s="456"/>
      <c r="C12" s="456"/>
      <c r="D12" s="456"/>
    </row>
    <row r="13" spans="2:16" x14ac:dyDescent="0.25">
      <c r="B13" s="460" t="s">
        <v>2359</v>
      </c>
      <c r="C13" s="460"/>
      <c r="D13" s="460"/>
    </row>
    <row r="14" spans="2:16" ht="15" customHeight="1" x14ac:dyDescent="0.25">
      <c r="B14" s="456"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56"/>
      <c r="D14" s="456"/>
    </row>
    <row r="15" spans="2:16" x14ac:dyDescent="0.25">
      <c r="B15" s="456"/>
      <c r="C15" s="456"/>
      <c r="D15" s="456"/>
    </row>
    <row r="16" spans="2:16" x14ac:dyDescent="0.25">
      <c r="B16" s="459" t="s">
        <v>2360</v>
      </c>
      <c r="C16" s="459"/>
      <c r="D16" s="459"/>
    </row>
    <row r="17" spans="2:4" ht="15" customHeight="1" x14ac:dyDescent="0.25">
      <c r="B17" s="456"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56"/>
      <c r="D17" s="456"/>
    </row>
    <row r="18" spans="2:4" ht="15" customHeight="1" x14ac:dyDescent="0.25">
      <c r="B18" s="456"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56"/>
      <c r="D18" s="456"/>
    </row>
    <row r="19" spans="2:4" ht="15" customHeight="1" x14ac:dyDescent="0.25">
      <c r="B19" s="456"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56"/>
      <c r="D19" s="456"/>
    </row>
    <row r="20" spans="2:4" ht="15" customHeight="1" x14ac:dyDescent="0.25">
      <c r="B20" s="457" t="s">
        <v>2361</v>
      </c>
      <c r="C20" s="457"/>
      <c r="D20" s="457"/>
    </row>
    <row r="21" spans="2:4" x14ac:dyDescent="0.25">
      <c r="B21" s="457"/>
      <c r="C21" s="457"/>
      <c r="D21" s="457"/>
    </row>
    <row r="22" spans="2:4" x14ac:dyDescent="0.25">
      <c r="B22" s="459" t="s">
        <v>2362</v>
      </c>
      <c r="C22" s="459"/>
      <c r="D22" s="459"/>
    </row>
    <row r="23" spans="2:4" x14ac:dyDescent="0.25">
      <c r="B23" s="456" t="str">
        <f>IF('PL EN'!$B$1="Polski","Emisja w oparciu o banner skalowalny o wymiarach 750x300 z cappingiem 3.","Emission based on a scalable banner with dimensions of 750x300 with capping 3.")</f>
        <v>Emisja w oparciu o banner skalowalny o wymiarach 750x300 z cappingiem 3.</v>
      </c>
      <c r="C23" s="456"/>
      <c r="D23" s="456"/>
    </row>
    <row r="24" spans="2:4" x14ac:dyDescent="0.25">
      <c r="B24" s="457" t="s">
        <v>2363</v>
      </c>
      <c r="C24" s="457"/>
      <c r="D24" s="457"/>
    </row>
    <row r="25" spans="2:4" x14ac:dyDescent="0.25">
      <c r="B25" s="456"/>
      <c r="C25" s="456"/>
      <c r="D25" s="456"/>
    </row>
    <row r="26" spans="2:4" x14ac:dyDescent="0.25">
      <c r="B26" s="460" t="s">
        <v>2364</v>
      </c>
      <c r="C26" s="460"/>
      <c r="D26" s="460"/>
    </row>
    <row r="27" spans="2:4" ht="15" customHeight="1" x14ac:dyDescent="0.25">
      <c r="B27" s="456"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56"/>
      <c r="D27" s="456"/>
    </row>
    <row r="28" spans="2:4" ht="15" customHeight="1" x14ac:dyDescent="0.25">
      <c r="B28" s="456"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56"/>
      <c r="D28" s="456"/>
    </row>
    <row r="29" spans="2:4" ht="15" customHeight="1" x14ac:dyDescent="0.25">
      <c r="B29" s="456"/>
      <c r="C29" s="456"/>
      <c r="D29" s="456"/>
    </row>
    <row r="30" spans="2:4" ht="15" customHeight="1" x14ac:dyDescent="0.25">
      <c r="B30" s="459" t="s">
        <v>5</v>
      </c>
      <c r="C30" s="459"/>
      <c r="D30" s="459"/>
    </row>
    <row r="31" spans="2:4" ht="15" customHeight="1" x14ac:dyDescent="0.25">
      <c r="B31" s="456"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56"/>
      <c r="D31" s="456"/>
    </row>
    <row r="32" spans="2:4" ht="15" customHeight="1" x14ac:dyDescent="0.25">
      <c r="B32" s="457" t="s">
        <v>2365</v>
      </c>
      <c r="C32" s="457"/>
      <c r="D32" s="457"/>
    </row>
    <row r="33" spans="2:4" ht="15" customHeight="1" x14ac:dyDescent="0.25">
      <c r="B33" s="456"/>
      <c r="C33" s="456"/>
      <c r="D33" s="456"/>
    </row>
    <row r="34" spans="2:4" ht="15" customHeight="1" x14ac:dyDescent="0.25">
      <c r="B34" s="456"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56"/>
      <c r="D34" s="456"/>
    </row>
    <row r="35" spans="2:4" ht="15" customHeight="1" x14ac:dyDescent="0.25">
      <c r="B35" s="457" t="s">
        <v>2366</v>
      </c>
      <c r="C35" s="457"/>
      <c r="D35" s="457"/>
    </row>
    <row r="36" spans="2:4" ht="15" customHeight="1" x14ac:dyDescent="0.25">
      <c r="B36" s="457"/>
      <c r="C36" s="457"/>
      <c r="D36" s="457"/>
    </row>
    <row r="37" spans="2:4" ht="15" customHeight="1" x14ac:dyDescent="0.25">
      <c r="B37" s="459" t="s">
        <v>45</v>
      </c>
      <c r="C37" s="459"/>
      <c r="D37" s="459"/>
    </row>
    <row r="38" spans="2:4" ht="15" customHeight="1" x14ac:dyDescent="0.25">
      <c r="B38" s="456"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56"/>
      <c r="D38" s="456"/>
    </row>
    <row r="39" spans="2:4" ht="15" customHeight="1" x14ac:dyDescent="0.25">
      <c r="B39" s="457" t="s">
        <v>2367</v>
      </c>
      <c r="C39" s="457"/>
      <c r="D39" s="457"/>
    </row>
    <row r="40" spans="2:4" x14ac:dyDescent="0.25">
      <c r="B40" s="456"/>
      <c r="C40" s="456"/>
      <c r="D40" s="456"/>
    </row>
    <row r="41" spans="2:4" x14ac:dyDescent="0.25">
      <c r="B41" s="460" t="s">
        <v>2368</v>
      </c>
      <c r="C41" s="460"/>
      <c r="D41" s="460"/>
    </row>
    <row r="42" spans="2:4" ht="15" customHeight="1" x14ac:dyDescent="0.25">
      <c r="B42" s="456"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56"/>
      <c r="D42" s="456"/>
    </row>
    <row r="43" spans="2:4" ht="15" customHeight="1" x14ac:dyDescent="0.25">
      <c r="B43" s="456"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56"/>
      <c r="D43" s="456"/>
    </row>
    <row r="44" spans="2:4" x14ac:dyDescent="0.25">
      <c r="B44" s="456"/>
      <c r="C44" s="456"/>
      <c r="D44" s="456"/>
    </row>
    <row r="45" spans="2:4" x14ac:dyDescent="0.25">
      <c r="B45" s="459" t="s">
        <v>5</v>
      </c>
      <c r="C45" s="459"/>
      <c r="D45" s="459"/>
    </row>
    <row r="46" spans="2:4" ht="15" customHeight="1" x14ac:dyDescent="0.25">
      <c r="B46" s="456"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56"/>
      <c r="D46" s="456"/>
    </row>
    <row r="47" spans="2:4" ht="15" customHeight="1" x14ac:dyDescent="0.25">
      <c r="B47" s="457" t="s">
        <v>2369</v>
      </c>
      <c r="C47" s="457"/>
      <c r="D47" s="457"/>
    </row>
    <row r="48" spans="2:4" ht="15" customHeight="1" x14ac:dyDescent="0.25">
      <c r="B48" s="456"/>
      <c r="C48" s="456"/>
      <c r="D48" s="456"/>
    </row>
    <row r="49" spans="2:4" ht="15" customHeight="1" x14ac:dyDescent="0.25">
      <c r="B49" s="456"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56"/>
      <c r="D49" s="456"/>
    </row>
    <row r="50" spans="2:4" x14ac:dyDescent="0.25">
      <c r="B50" s="457" t="s">
        <v>2370</v>
      </c>
      <c r="C50" s="457"/>
      <c r="D50" s="457"/>
    </row>
    <row r="51" spans="2:4" x14ac:dyDescent="0.25">
      <c r="B51" s="457"/>
      <c r="C51" s="457"/>
      <c r="D51" s="457"/>
    </row>
    <row r="52" spans="2:4" x14ac:dyDescent="0.25">
      <c r="B52" s="459" t="s">
        <v>45</v>
      </c>
      <c r="C52" s="459"/>
      <c r="D52" s="459"/>
    </row>
    <row r="53" spans="2:4" x14ac:dyDescent="0.25">
      <c r="B53" s="456"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56"/>
      <c r="D53" s="456"/>
    </row>
    <row r="54" spans="2:4" x14ac:dyDescent="0.25">
      <c r="B54" s="457" t="s">
        <v>2367</v>
      </c>
      <c r="C54" s="457"/>
      <c r="D54" s="457"/>
    </row>
    <row r="55" spans="2:4" x14ac:dyDescent="0.25">
      <c r="B55" s="456"/>
      <c r="C55" s="456"/>
      <c r="D55" s="456"/>
    </row>
    <row r="56" spans="2:4" x14ac:dyDescent="0.25">
      <c r="B56" s="460" t="s">
        <v>2371</v>
      </c>
      <c r="C56" s="460"/>
      <c r="D56" s="460"/>
    </row>
    <row r="57" spans="2:4" ht="15" customHeight="1" x14ac:dyDescent="0.25">
      <c r="B57" s="456"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56"/>
      <c r="D57" s="456"/>
    </row>
    <row r="58" spans="2:4" x14ac:dyDescent="0.25">
      <c r="B58" s="456"/>
      <c r="C58" s="456"/>
      <c r="D58" s="456"/>
    </row>
    <row r="59" spans="2:4" x14ac:dyDescent="0.25">
      <c r="B59" s="459" t="s">
        <v>5</v>
      </c>
      <c r="C59" s="459"/>
      <c r="D59" s="459"/>
    </row>
    <row r="60" spans="2:4" x14ac:dyDescent="0.25">
      <c r="B60" s="457" t="s">
        <v>2366</v>
      </c>
      <c r="C60" s="457"/>
      <c r="D60" s="457"/>
    </row>
    <row r="61" spans="2:4" x14ac:dyDescent="0.25">
      <c r="B61" s="457"/>
      <c r="C61" s="457"/>
      <c r="D61" s="457"/>
    </row>
    <row r="62" spans="2:4" x14ac:dyDescent="0.25">
      <c r="B62" s="459" t="s">
        <v>45</v>
      </c>
      <c r="C62" s="459"/>
      <c r="D62" s="459"/>
    </row>
    <row r="63" spans="2:4" x14ac:dyDescent="0.25">
      <c r="B63" s="457" t="s">
        <v>2372</v>
      </c>
      <c r="C63" s="457"/>
      <c r="D63" s="457"/>
    </row>
    <row r="64" spans="2:4" x14ac:dyDescent="0.25">
      <c r="B64" s="456"/>
      <c r="C64" s="456"/>
      <c r="D64" s="456"/>
    </row>
    <row r="65" spans="2:4" x14ac:dyDescent="0.25">
      <c r="B65" s="460" t="s">
        <v>2373</v>
      </c>
      <c r="C65" s="460"/>
      <c r="D65" s="460"/>
    </row>
    <row r="66" spans="2:4" ht="15" customHeight="1" x14ac:dyDescent="0.25">
      <c r="B66" s="456"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56"/>
      <c r="D66" s="456"/>
    </row>
    <row r="67" spans="2:4" x14ac:dyDescent="0.25">
      <c r="B67" s="456" t="str">
        <f>IF('PL EN'!$B$1="Polski","Do emisji potrzebne są tylko dwie kreacje - jedna na desktop i jedna na mobile.","Only two creations are needed for emission - one for desktop and one for mobile.")</f>
        <v>Do emisji potrzebne są tylko dwie kreacje - jedna na desktop i jedna na mobile.</v>
      </c>
      <c r="C67" s="456"/>
      <c r="D67" s="456"/>
    </row>
    <row r="68" spans="2:4" x14ac:dyDescent="0.25">
      <c r="B68" s="456"/>
      <c r="C68" s="456"/>
      <c r="D68" s="456"/>
    </row>
    <row r="69" spans="2:4" x14ac:dyDescent="0.25">
      <c r="B69" s="459" t="s">
        <v>5</v>
      </c>
      <c r="C69" s="459"/>
      <c r="D69" s="459"/>
    </row>
    <row r="70" spans="2:4" ht="15" customHeight="1" x14ac:dyDescent="0.25">
      <c r="B70" s="456"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56"/>
      <c r="D70" s="456"/>
    </row>
    <row r="71" spans="2:4" x14ac:dyDescent="0.25">
      <c r="B71" s="457" t="s">
        <v>2374</v>
      </c>
      <c r="C71" s="457"/>
      <c r="D71" s="457"/>
    </row>
    <row r="72" spans="2:4" x14ac:dyDescent="0.25">
      <c r="B72" s="457"/>
      <c r="C72" s="457"/>
      <c r="D72" s="457"/>
    </row>
    <row r="73" spans="2:4" x14ac:dyDescent="0.25">
      <c r="B73" s="459" t="s">
        <v>45</v>
      </c>
      <c r="C73" s="459"/>
      <c r="D73" s="459"/>
    </row>
    <row r="74" spans="2:4" x14ac:dyDescent="0.25">
      <c r="B74" s="456"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56"/>
      <c r="D74" s="456"/>
    </row>
    <row r="75" spans="2:4" x14ac:dyDescent="0.25">
      <c r="B75" s="457" t="s">
        <v>2375</v>
      </c>
      <c r="C75" s="457"/>
      <c r="D75" s="457"/>
    </row>
    <row r="76" spans="2:4" x14ac:dyDescent="0.25">
      <c r="B76" s="456"/>
      <c r="C76" s="456"/>
      <c r="D76" s="456"/>
    </row>
    <row r="77" spans="2:4" x14ac:dyDescent="0.25">
      <c r="B77" s="460" t="s">
        <v>2376</v>
      </c>
      <c r="C77" s="460"/>
      <c r="D77" s="460"/>
    </row>
    <row r="78" spans="2:4" ht="15" customHeight="1" x14ac:dyDescent="0.25">
      <c r="B78" s="456"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56"/>
      <c r="D78" s="456"/>
    </row>
    <row r="79" spans="2:4" x14ac:dyDescent="0.25">
      <c r="B79" s="456" t="str">
        <f>IF('PL EN'!$B$1="Polski","Do emisji potrzebna jest tylko jedna kreacja - ta sama na desktop i mobile.","Only one creation is needed for emission - the same for desktop and mobile.")</f>
        <v>Do emisji potrzebna jest tylko jedna kreacja - ta sama na desktop i mobile.</v>
      </c>
      <c r="C79" s="456"/>
      <c r="D79" s="456"/>
    </row>
    <row r="80" spans="2:4" ht="15" customHeight="1" x14ac:dyDescent="0.25">
      <c r="B80" s="456"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56"/>
      <c r="D80" s="456"/>
    </row>
    <row r="81" spans="2:4" x14ac:dyDescent="0.25">
      <c r="B81" s="456"/>
      <c r="C81" s="456"/>
      <c r="D81" s="456"/>
    </row>
    <row r="82" spans="2:4" x14ac:dyDescent="0.25">
      <c r="B82" s="459" t="s">
        <v>5</v>
      </c>
      <c r="C82" s="459"/>
      <c r="D82" s="459"/>
    </row>
    <row r="83" spans="2:4" ht="15" customHeight="1" x14ac:dyDescent="0.25">
      <c r="B83" s="456"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56"/>
      <c r="D83" s="456"/>
    </row>
    <row r="84" spans="2:4" x14ac:dyDescent="0.25">
      <c r="B84" s="457" t="s">
        <v>2377</v>
      </c>
      <c r="C84" s="457"/>
      <c r="D84" s="457"/>
    </row>
    <row r="85" spans="2:4" x14ac:dyDescent="0.25">
      <c r="B85" s="456"/>
      <c r="C85" s="456"/>
      <c r="D85" s="456"/>
    </row>
    <row r="86" spans="2:4" ht="15" customHeight="1" x14ac:dyDescent="0.25">
      <c r="B86" s="456"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56"/>
      <c r="D86" s="456"/>
    </row>
    <row r="87" spans="2:4" ht="15" customHeight="1" x14ac:dyDescent="0.25">
      <c r="B87" s="457" t="s">
        <v>2378</v>
      </c>
      <c r="C87" s="457"/>
      <c r="D87" s="457"/>
    </row>
    <row r="88" spans="2:4" x14ac:dyDescent="0.25">
      <c r="B88" s="457"/>
      <c r="C88" s="457"/>
      <c r="D88" s="457"/>
    </row>
    <row r="89" spans="2:4" x14ac:dyDescent="0.25">
      <c r="B89" s="459" t="s">
        <v>45</v>
      </c>
      <c r="C89" s="459"/>
      <c r="D89" s="459"/>
    </row>
    <row r="90" spans="2:4" ht="30" customHeight="1" x14ac:dyDescent="0.25">
      <c r="B90" s="456"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56"/>
      <c r="D90" s="456"/>
    </row>
    <row r="91" spans="2:4" x14ac:dyDescent="0.25">
      <c r="B91" s="457" t="s">
        <v>2379</v>
      </c>
      <c r="C91" s="457"/>
      <c r="D91" s="457"/>
    </row>
  </sheetData>
  <mergeCells count="89">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46:D46"/>
    <mergeCell ref="B47:D47"/>
    <mergeCell ref="B48:D48"/>
    <mergeCell ref="B49:D49"/>
    <mergeCell ref="B50:D50"/>
    <mergeCell ref="B56:D56"/>
    <mergeCell ref="B51:D51"/>
    <mergeCell ref="B52:D52"/>
    <mergeCell ref="B53:D53"/>
    <mergeCell ref="B54:D54"/>
    <mergeCell ref="B55:D55"/>
    <mergeCell ref="B44:D44"/>
    <mergeCell ref="B45:D45"/>
    <mergeCell ref="B36:D36"/>
    <mergeCell ref="B37:D37"/>
    <mergeCell ref="B38:D38"/>
    <mergeCell ref="B39:D39"/>
    <mergeCell ref="B40:D40"/>
    <mergeCell ref="B41:D41"/>
    <mergeCell ref="B33:D33"/>
    <mergeCell ref="B34:D34"/>
    <mergeCell ref="B35:D35"/>
    <mergeCell ref="B42:D42"/>
    <mergeCell ref="B43:D43"/>
    <mergeCell ref="B28:D28"/>
    <mergeCell ref="B29:D29"/>
    <mergeCell ref="B30:D30"/>
    <mergeCell ref="B31:D31"/>
    <mergeCell ref="B32:D32"/>
    <mergeCell ref="B11:D11"/>
    <mergeCell ref="B13:D13"/>
    <mergeCell ref="B14:D14"/>
    <mergeCell ref="B26:D26"/>
    <mergeCell ref="B27:D27"/>
    <mergeCell ref="B22:D22"/>
    <mergeCell ref="B23:D23"/>
    <mergeCell ref="B24:D24"/>
    <mergeCell ref="B25:D25"/>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A14" sqref="A14"/>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8"/>
      <c r="B1" s="59"/>
      <c r="C1" s="58"/>
      <c r="D1" s="447" t="s">
        <v>2421</v>
      </c>
      <c r="E1" s="44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4"/>
      <c r="G1" s="444"/>
      <c r="H1" s="5"/>
      <c r="I1" s="5"/>
      <c r="J1" s="5"/>
      <c r="K1" s="5"/>
      <c r="L1" s="5"/>
    </row>
    <row r="2" spans="1:12" ht="12.75" customHeight="1" x14ac:dyDescent="0.25">
      <c r="A2" s="58"/>
      <c r="B2" s="59"/>
      <c r="C2" s="58"/>
      <c r="D2" s="447"/>
      <c r="E2" s="444"/>
      <c r="F2" s="444"/>
      <c r="G2" s="444"/>
      <c r="H2" s="5"/>
      <c r="I2" s="5"/>
      <c r="J2" s="5"/>
      <c r="K2" s="5"/>
      <c r="L2" s="5"/>
    </row>
    <row r="3" spans="1:12" ht="12.75" customHeight="1" x14ac:dyDescent="0.25">
      <c r="A3" s="58"/>
      <c r="B3" s="59"/>
      <c r="C3" s="58"/>
      <c r="D3" s="447"/>
      <c r="E3" s="444"/>
      <c r="F3" s="444"/>
      <c r="G3" s="444"/>
      <c r="H3" s="5"/>
      <c r="I3" s="5"/>
      <c r="J3" s="5"/>
      <c r="K3" s="5"/>
      <c r="L3" s="5"/>
    </row>
    <row r="4" spans="1:12" s="3" customFormat="1" ht="12.75" customHeight="1" x14ac:dyDescent="0.25">
      <c r="A4" s="60"/>
      <c r="B4" s="4" t="s">
        <v>633</v>
      </c>
      <c r="C4" s="60"/>
      <c r="D4" s="60"/>
      <c r="E4" s="60"/>
      <c r="F4" s="60"/>
      <c r="G4" s="60"/>
      <c r="H4" s="60"/>
      <c r="I4" s="60"/>
      <c r="J4" s="60"/>
      <c r="K4" s="60"/>
      <c r="L4" s="60"/>
    </row>
    <row r="5" spans="1:12" ht="12.75" customHeight="1" x14ac:dyDescent="0.25">
      <c r="A5" s="58"/>
      <c r="B5" s="340"/>
      <c r="C5" s="58"/>
      <c r="D5" s="58"/>
      <c r="E5" s="58"/>
      <c r="F5" s="58"/>
      <c r="G5" s="58"/>
      <c r="H5" s="58"/>
      <c r="I5" s="58"/>
      <c r="J5" s="58"/>
      <c r="K5" s="58"/>
      <c r="L5" s="58"/>
    </row>
    <row r="6" spans="1:12" ht="37.5" customHeight="1" x14ac:dyDescent="0.25">
      <c r="A6" s="399" t="s">
        <v>2569</v>
      </c>
      <c r="B6" s="507" t="s">
        <v>2562</v>
      </c>
      <c r="C6" s="507"/>
      <c r="D6" s="507"/>
      <c r="E6" s="58"/>
      <c r="F6" s="58"/>
      <c r="G6" s="58"/>
      <c r="H6" s="58"/>
      <c r="I6" s="58"/>
      <c r="J6" s="58"/>
      <c r="K6" s="58"/>
      <c r="L6" s="58"/>
    </row>
    <row r="7" spans="1:12" ht="37.5" customHeight="1" x14ac:dyDescent="0.25">
      <c r="A7" s="399"/>
      <c r="B7" s="400" t="s">
        <v>2563</v>
      </c>
      <c r="C7" s="400"/>
      <c r="D7" s="400"/>
      <c r="E7" s="58"/>
      <c r="F7" s="58"/>
      <c r="G7" s="58"/>
      <c r="H7" s="58"/>
      <c r="I7" s="58"/>
      <c r="J7" s="58"/>
      <c r="K7" s="58"/>
      <c r="L7" s="58"/>
    </row>
    <row r="8" spans="1:12" ht="12.75" customHeight="1" x14ac:dyDescent="0.25">
      <c r="A8" s="58"/>
      <c r="B8" s="341"/>
      <c r="C8" s="341"/>
      <c r="D8" s="341"/>
      <c r="E8" s="58"/>
      <c r="F8" s="58"/>
      <c r="G8" s="58"/>
      <c r="H8" s="58"/>
      <c r="I8" s="58"/>
      <c r="J8" s="58"/>
      <c r="K8" s="58"/>
      <c r="L8" s="58"/>
    </row>
    <row r="9" spans="1:12" ht="12.75" customHeight="1" x14ac:dyDescent="0.25">
      <c r="A9" s="58"/>
      <c r="B9" s="345" t="s">
        <v>2573</v>
      </c>
      <c r="C9" s="341"/>
      <c r="D9" s="341"/>
      <c r="E9" s="58"/>
      <c r="F9" s="58"/>
      <c r="G9" s="58"/>
      <c r="H9" s="58"/>
      <c r="I9" s="58"/>
      <c r="J9" s="58"/>
      <c r="K9" s="58"/>
      <c r="L9" s="58"/>
    </row>
    <row r="10" spans="1:12" ht="12.75" customHeight="1" x14ac:dyDescent="0.25">
      <c r="A10" s="58"/>
      <c r="B10" s="342" t="s">
        <v>2564</v>
      </c>
      <c r="C10" s="341"/>
      <c r="D10" s="341"/>
      <c r="E10" s="58"/>
      <c r="F10" s="58"/>
      <c r="G10" s="58"/>
      <c r="H10" s="58"/>
      <c r="I10" s="58"/>
      <c r="J10" s="58"/>
      <c r="K10" s="58"/>
      <c r="L10" s="58"/>
    </row>
    <row r="11" spans="1:12" ht="12.75" customHeight="1" x14ac:dyDescent="0.25">
      <c r="A11" s="58"/>
      <c r="B11" s="343" t="s">
        <v>2565</v>
      </c>
      <c r="C11" s="341"/>
      <c r="D11" s="341"/>
      <c r="E11" s="58"/>
      <c r="F11" s="58"/>
      <c r="G11" s="58"/>
      <c r="H11" s="58"/>
      <c r="I11" s="58"/>
      <c r="J11" s="58"/>
      <c r="K11" s="58"/>
      <c r="L11" s="58"/>
    </row>
    <row r="12" spans="1:12" ht="12.75" customHeight="1" x14ac:dyDescent="0.25">
      <c r="A12" s="58"/>
      <c r="B12" s="343" t="s">
        <v>2566</v>
      </c>
      <c r="C12" s="341"/>
      <c r="D12" s="341"/>
      <c r="E12" s="58"/>
      <c r="F12" s="58"/>
      <c r="G12" s="58"/>
      <c r="H12" s="58"/>
      <c r="I12" s="58"/>
      <c r="J12" s="58"/>
      <c r="K12" s="58"/>
      <c r="L12" s="58"/>
    </row>
    <row r="13" spans="1:12" ht="12.75" customHeight="1" x14ac:dyDescent="0.25">
      <c r="A13" s="58"/>
      <c r="B13" s="343" t="s">
        <v>2567</v>
      </c>
      <c r="C13" s="341"/>
      <c r="D13" s="341"/>
      <c r="E13" s="58"/>
      <c r="F13" s="58"/>
      <c r="G13" s="58"/>
      <c r="H13" s="58"/>
      <c r="I13" s="58"/>
      <c r="J13" s="58"/>
      <c r="K13" s="58"/>
      <c r="L13" s="58"/>
    </row>
    <row r="14" spans="1:12" ht="12.75" customHeight="1" x14ac:dyDescent="0.25">
      <c r="A14" s="58"/>
      <c r="B14" s="344" t="s">
        <v>2568</v>
      </c>
      <c r="C14" s="58"/>
      <c r="D14" s="58"/>
      <c r="E14" s="58"/>
      <c r="F14" s="58"/>
      <c r="G14" s="58"/>
      <c r="H14" s="58"/>
      <c r="I14" s="58"/>
      <c r="J14" s="58"/>
      <c r="K14" s="58"/>
      <c r="L14" s="58"/>
    </row>
    <row r="16" spans="1:12" ht="15" customHeight="1" x14ac:dyDescent="0.25">
      <c r="A16" s="464" t="s">
        <v>634</v>
      </c>
      <c r="B16" s="464" t="s">
        <v>635</v>
      </c>
      <c r="C16" s="464" t="str">
        <f>IF('PL EN'!$B$1="Polski","Nazwa","Name")</f>
        <v>Nazwa</v>
      </c>
      <c r="D16" s="503" t="s">
        <v>1959</v>
      </c>
      <c r="E16" s="504"/>
      <c r="F16" s="464" t="s">
        <v>636</v>
      </c>
      <c r="G16" s="464" t="s">
        <v>443</v>
      </c>
      <c r="H16" s="58"/>
      <c r="I16" s="58"/>
      <c r="J16" s="58"/>
      <c r="K16" s="58"/>
      <c r="L16" s="58"/>
    </row>
    <row r="17" spans="1:12" ht="15" customHeight="1" x14ac:dyDescent="0.25">
      <c r="A17" s="464"/>
      <c r="B17" s="464"/>
      <c r="C17" s="464"/>
      <c r="D17" s="505"/>
      <c r="E17" s="506"/>
      <c r="F17" s="464"/>
      <c r="G17" s="464"/>
      <c r="H17" s="305"/>
      <c r="I17" s="58"/>
      <c r="J17" s="58"/>
      <c r="K17" s="58"/>
      <c r="L17" s="58"/>
    </row>
    <row r="18" spans="1:12" ht="30" customHeight="1" x14ac:dyDescent="0.25">
      <c r="A18" s="484" t="s">
        <v>625</v>
      </c>
      <c r="B18" s="129" t="s">
        <v>637</v>
      </c>
      <c r="C18" s="130" t="s">
        <v>637</v>
      </c>
      <c r="D18" s="474"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75"/>
      <c r="F18" s="130" t="str">
        <f>IF('PL EN'!$B$1="Polski","brak","none")</f>
        <v>brak</v>
      </c>
      <c r="G18" s="117" t="s">
        <v>827</v>
      </c>
      <c r="H18" s="303"/>
      <c r="I18" s="58"/>
      <c r="J18" s="58"/>
      <c r="K18" s="58"/>
      <c r="L18" s="58"/>
    </row>
    <row r="19" spans="1:12" ht="45" customHeight="1" x14ac:dyDescent="0.25">
      <c r="A19" s="492"/>
      <c r="B19" s="131" t="s">
        <v>638</v>
      </c>
      <c r="C19" s="132" t="s">
        <v>639</v>
      </c>
      <c r="D19" s="470"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71"/>
      <c r="F19" s="135" t="str">
        <f>IF('PL EN'!$B$1="Polski","brak","none")</f>
        <v>brak</v>
      </c>
      <c r="G19" s="118"/>
      <c r="H19" s="300"/>
      <c r="I19" s="58"/>
      <c r="J19" s="58"/>
      <c r="K19" s="58"/>
      <c r="L19" s="58"/>
    </row>
    <row r="20" spans="1:12" ht="75" customHeight="1" x14ac:dyDescent="0.25">
      <c r="A20" s="492"/>
      <c r="B20" s="131" t="str">
        <f>IF('PL EN'!$B$1="Polski","Display Dynamiczny","Dynamic Display")</f>
        <v>Display Dynamiczny</v>
      </c>
      <c r="C20" s="132" t="str">
        <f>IF('PL EN'!$B$1="Polski","Display Dynamiczny","Dynamic Display")</f>
        <v>Display Dynamiczny</v>
      </c>
      <c r="D20" s="482"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83"/>
      <c r="F20" s="134" t="str">
        <f>IF('PL EN'!$B$1="Polski","brak","none")</f>
        <v>brak</v>
      </c>
      <c r="G20" s="117" t="s">
        <v>827</v>
      </c>
      <c r="H20" s="303"/>
      <c r="I20" s="58"/>
      <c r="J20" s="58"/>
      <c r="K20" s="58"/>
      <c r="L20" s="58"/>
    </row>
    <row r="21" spans="1:12" ht="60" customHeight="1" x14ac:dyDescent="0.25">
      <c r="A21" s="492"/>
      <c r="B21" s="131" t="str">
        <f>IF('PL EN'!$B$1="Polski","Mailing Dynamiczny","Dynamic Mailing")</f>
        <v>Mailing Dynamiczny</v>
      </c>
      <c r="C21" s="132" t="str">
        <f>IF('PL EN'!$B$1="Polski","Mailing Dynamiczny","Dynamic Mailing")</f>
        <v>Mailing Dynamiczny</v>
      </c>
      <c r="D21" s="470"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71"/>
      <c r="F21" s="132" t="s">
        <v>477</v>
      </c>
      <c r="G21" s="118" t="s">
        <v>827</v>
      </c>
      <c r="H21" s="306"/>
      <c r="I21" s="58"/>
      <c r="J21" s="58"/>
      <c r="K21" s="58"/>
      <c r="L21" s="58"/>
    </row>
    <row r="22" spans="1:12" ht="60" customHeight="1" x14ac:dyDescent="0.25">
      <c r="A22" s="492"/>
      <c r="B22" s="131" t="s">
        <v>803</v>
      </c>
      <c r="C22" s="132" t="s">
        <v>640</v>
      </c>
      <c r="D22" s="470" t="s">
        <v>641</v>
      </c>
      <c r="E22" s="471"/>
      <c r="F22" s="132" t="s">
        <v>477</v>
      </c>
      <c r="G22" s="71"/>
      <c r="H22" s="306"/>
      <c r="I22" s="58"/>
      <c r="J22" s="58"/>
      <c r="K22" s="58"/>
      <c r="L22" s="58"/>
    </row>
    <row r="23" spans="1:12" ht="75" customHeight="1" x14ac:dyDescent="0.25">
      <c r="A23" s="485"/>
      <c r="B23" s="114" t="s">
        <v>642</v>
      </c>
      <c r="C23" s="127" t="s">
        <v>642</v>
      </c>
      <c r="D23" s="472" t="s">
        <v>1969</v>
      </c>
      <c r="E23" s="473"/>
      <c r="F23" s="127" t="s">
        <v>477</v>
      </c>
      <c r="G23" s="119" t="s">
        <v>827</v>
      </c>
      <c r="H23" s="307"/>
      <c r="I23" s="58"/>
      <c r="J23" s="58"/>
      <c r="K23" s="58"/>
      <c r="L23" s="58"/>
    </row>
    <row r="24" spans="1:12" ht="105" customHeight="1" x14ac:dyDescent="0.25">
      <c r="A24" s="484" t="s">
        <v>2438</v>
      </c>
      <c r="B24" s="129" t="s">
        <v>643</v>
      </c>
      <c r="C24" s="136"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74" t="s">
        <v>1972</v>
      </c>
      <c r="E24" s="475"/>
      <c r="F24" s="88" t="s">
        <v>644</v>
      </c>
      <c r="G24" s="71"/>
      <c r="H24" s="300"/>
      <c r="I24" s="58"/>
      <c r="J24" s="58" t="s">
        <v>619</v>
      </c>
      <c r="K24" s="58"/>
      <c r="L24" s="58"/>
    </row>
    <row r="25" spans="1:12" ht="30" customHeight="1" x14ac:dyDescent="0.25">
      <c r="A25" s="485"/>
      <c r="B25" s="114" t="str">
        <f>IF('PL EN'!$B$1="Polski","Zajawka Natywna","Native Lead")</f>
        <v>Zajawka Natywna</v>
      </c>
      <c r="C25" s="127" t="str">
        <f>IF('PL EN'!$B$1="Polski","Zajawka Natywna","Native Lead")</f>
        <v>Zajawka Natywna</v>
      </c>
      <c r="D25" s="476"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77"/>
      <c r="F25" s="127" t="s">
        <v>475</v>
      </c>
      <c r="G25" s="24"/>
      <c r="H25" s="306"/>
      <c r="I25" s="58"/>
      <c r="J25" s="58"/>
      <c r="K25" s="58"/>
      <c r="L25" s="58"/>
    </row>
    <row r="26" spans="1:12" ht="37.5" customHeight="1" x14ac:dyDescent="0.25">
      <c r="A26" s="484" t="s">
        <v>2439</v>
      </c>
      <c r="B26" s="484" t="s">
        <v>2543</v>
      </c>
      <c r="C26" s="467" t="s">
        <v>2436</v>
      </c>
      <c r="D26" s="478" t="s">
        <v>2437</v>
      </c>
      <c r="E26" s="479"/>
      <c r="F26" s="467" t="s">
        <v>475</v>
      </c>
      <c r="G26" s="116" t="s">
        <v>2355</v>
      </c>
      <c r="H26" s="58"/>
      <c r="I26" s="58"/>
      <c r="J26" s="58"/>
      <c r="K26" s="58"/>
      <c r="L26" s="58"/>
    </row>
    <row r="27" spans="1:12" ht="37.5" customHeight="1" x14ac:dyDescent="0.25">
      <c r="A27" s="492"/>
      <c r="B27" s="492"/>
      <c r="C27" s="468"/>
      <c r="D27" s="480"/>
      <c r="E27" s="481"/>
      <c r="F27" s="468"/>
      <c r="G27" s="117" t="s">
        <v>2356</v>
      </c>
      <c r="H27" s="58"/>
      <c r="I27" s="58"/>
      <c r="J27" s="58"/>
      <c r="K27" s="58"/>
      <c r="L27" s="58"/>
    </row>
    <row r="28" spans="1:12" ht="37.5" customHeight="1" x14ac:dyDescent="0.25">
      <c r="A28" s="492"/>
      <c r="B28" s="492"/>
      <c r="C28" s="468"/>
      <c r="D28" s="480"/>
      <c r="E28" s="481"/>
      <c r="F28" s="468"/>
      <c r="G28" s="117" t="s">
        <v>2354</v>
      </c>
      <c r="H28" s="58"/>
      <c r="I28" s="58"/>
      <c r="J28" s="58"/>
      <c r="K28" s="58"/>
      <c r="L28" s="58"/>
    </row>
    <row r="29" spans="1:12" ht="37.5" customHeight="1" x14ac:dyDescent="0.25">
      <c r="A29" s="492"/>
      <c r="B29" s="492"/>
      <c r="C29" s="468"/>
      <c r="D29" s="480"/>
      <c r="E29" s="481"/>
      <c r="F29" s="468"/>
      <c r="G29" s="117" t="s">
        <v>2353</v>
      </c>
      <c r="H29" s="58"/>
      <c r="I29" s="58"/>
      <c r="J29" s="58"/>
      <c r="K29" s="58"/>
      <c r="L29" s="58"/>
    </row>
    <row r="30" spans="1:12" ht="37.5" customHeight="1" x14ac:dyDescent="0.25">
      <c r="A30" s="492"/>
      <c r="B30" s="492"/>
      <c r="C30" s="468"/>
      <c r="D30" s="480"/>
      <c r="E30" s="481"/>
      <c r="F30" s="468"/>
      <c r="G30" s="117" t="s">
        <v>2352</v>
      </c>
      <c r="H30" s="58"/>
      <c r="I30" s="58"/>
      <c r="J30" s="58"/>
      <c r="K30" s="58"/>
      <c r="L30" s="58"/>
    </row>
    <row r="31" spans="1:12" ht="37.5" customHeight="1" x14ac:dyDescent="0.25">
      <c r="A31" s="492"/>
      <c r="B31" s="502"/>
      <c r="C31" s="469"/>
      <c r="D31" s="482"/>
      <c r="E31" s="483"/>
      <c r="F31" s="469"/>
      <c r="G31" s="117" t="s">
        <v>2351</v>
      </c>
      <c r="H31" s="305"/>
      <c r="I31" s="58"/>
      <c r="J31" s="58"/>
      <c r="K31" s="58"/>
      <c r="L31" s="58"/>
    </row>
    <row r="32" spans="1:12" ht="45" customHeight="1" x14ac:dyDescent="0.25">
      <c r="A32" s="492"/>
      <c r="B32" s="131" t="str">
        <f>IF('PL EN'!$B$1="Polski","Display Statyczny Premium","Premium Static Display")</f>
        <v>Display Statyczny Premium</v>
      </c>
      <c r="C32" s="489" t="s">
        <v>645</v>
      </c>
      <c r="D32" s="497" t="s">
        <v>2346</v>
      </c>
      <c r="E32" s="498"/>
      <c r="F32" s="489" t="s">
        <v>2347</v>
      </c>
      <c r="G32" s="117" t="s">
        <v>827</v>
      </c>
      <c r="H32" s="300"/>
      <c r="I32" s="58"/>
      <c r="J32" s="58"/>
      <c r="K32" s="58"/>
      <c r="L32" s="58"/>
    </row>
    <row r="33" spans="1:10" ht="45" customHeight="1" x14ac:dyDescent="0.25">
      <c r="A33" s="492"/>
      <c r="B33" s="137" t="str">
        <f>IF('PL EN'!$B$1="Polski","Display Statyczny","Static Display")</f>
        <v>Display Statyczny</v>
      </c>
      <c r="C33" s="490"/>
      <c r="D33" s="480"/>
      <c r="E33" s="481"/>
      <c r="F33" s="490"/>
      <c r="G33" s="118" t="s">
        <v>827</v>
      </c>
      <c r="H33" s="300"/>
      <c r="I33" s="58"/>
      <c r="J33" s="58"/>
    </row>
    <row r="34" spans="1:10" ht="45" customHeight="1" x14ac:dyDescent="0.25">
      <c r="A34" s="492"/>
      <c r="B34" s="131" t="s">
        <v>646</v>
      </c>
      <c r="C34" s="491"/>
      <c r="D34" s="482"/>
      <c r="E34" s="483"/>
      <c r="F34" s="491"/>
      <c r="G34" s="118" t="s">
        <v>827</v>
      </c>
      <c r="H34" s="303"/>
      <c r="I34" s="58"/>
      <c r="J34" s="58"/>
    </row>
    <row r="35" spans="1:10" ht="90" customHeight="1" x14ac:dyDescent="0.25">
      <c r="A35" s="492"/>
      <c r="B35" s="137" t="s">
        <v>647</v>
      </c>
      <c r="C35" s="86" t="s">
        <v>1971</v>
      </c>
      <c r="D35" s="470"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71"/>
      <c r="F35" s="134" t="s">
        <v>648</v>
      </c>
      <c r="G35" s="71"/>
      <c r="H35" s="305"/>
      <c r="I35" s="58"/>
      <c r="J35" s="58"/>
    </row>
    <row r="36" spans="1:10" ht="195" customHeight="1" x14ac:dyDescent="0.25">
      <c r="A36" s="492"/>
      <c r="B36" s="137" t="s">
        <v>2295</v>
      </c>
      <c r="C36" s="134" t="s">
        <v>2295</v>
      </c>
      <c r="D36" s="470" t="s">
        <v>2296</v>
      </c>
      <c r="E36" s="471"/>
      <c r="F36" s="134" t="s">
        <v>2264</v>
      </c>
      <c r="G36" s="118" t="s">
        <v>827</v>
      </c>
      <c r="H36" s="300"/>
      <c r="I36" s="58"/>
      <c r="J36" s="58"/>
    </row>
    <row r="37" spans="1:10" ht="30" customHeight="1" x14ac:dyDescent="0.25">
      <c r="A37" s="492"/>
      <c r="B37" s="137" t="s">
        <v>1970</v>
      </c>
      <c r="C37" s="134" t="s">
        <v>1970</v>
      </c>
      <c r="D37" s="470" t="s">
        <v>1960</v>
      </c>
      <c r="E37" s="471"/>
      <c r="F37" s="134"/>
      <c r="G37" s="15"/>
      <c r="H37" s="58"/>
      <c r="I37" s="58"/>
      <c r="J37" s="58"/>
    </row>
    <row r="38" spans="1:10" ht="75" customHeight="1" x14ac:dyDescent="0.25">
      <c r="A38" s="492"/>
      <c r="B38" s="137" t="s">
        <v>1958</v>
      </c>
      <c r="C38" s="134" t="s">
        <v>1958</v>
      </c>
      <c r="D38" s="470" t="s">
        <v>2300</v>
      </c>
      <c r="E38" s="471"/>
      <c r="F38" s="134"/>
      <c r="G38" s="15"/>
      <c r="H38" s="58"/>
      <c r="I38" s="58"/>
      <c r="J38" s="58"/>
    </row>
    <row r="39" spans="1:10" ht="60" customHeight="1" x14ac:dyDescent="0.25">
      <c r="A39" s="485"/>
      <c r="B39" s="251" t="s">
        <v>1954</v>
      </c>
      <c r="C39" s="135" t="s">
        <v>1955</v>
      </c>
      <c r="D39" s="472" t="s">
        <v>1957</v>
      </c>
      <c r="E39" s="473"/>
      <c r="F39" s="108" t="s">
        <v>1956</v>
      </c>
      <c r="G39" s="72"/>
      <c r="H39" s="305"/>
      <c r="I39" s="58"/>
      <c r="J39" s="58"/>
    </row>
    <row r="40" spans="1:10" ht="60" customHeight="1" x14ac:dyDescent="0.25">
      <c r="A40" s="484" t="s">
        <v>2440</v>
      </c>
      <c r="B40" s="129" t="str">
        <f>IF('PL EN'!$B$1="Polski","Banner Skalowany","Scalable Banner")</f>
        <v>Banner Skalowany</v>
      </c>
      <c r="C40" s="130" t="str">
        <f>IF('PL EN'!$B$1="Polski","Banner Skalowany","Scalable Banner")</f>
        <v>Banner Skalowany</v>
      </c>
      <c r="D40" s="493" t="s">
        <v>456</v>
      </c>
      <c r="E40" s="494"/>
      <c r="F40" s="130" t="s">
        <v>649</v>
      </c>
      <c r="G40" s="117" t="s">
        <v>827</v>
      </c>
      <c r="H40" s="300"/>
      <c r="I40" s="58"/>
      <c r="J40" s="58"/>
    </row>
    <row r="41" spans="1:10" ht="60" customHeight="1" x14ac:dyDescent="0.25">
      <c r="A41" s="492"/>
      <c r="B41" s="131" t="s">
        <v>828</v>
      </c>
      <c r="C41" s="132" t="s">
        <v>828</v>
      </c>
      <c r="D41" s="470" t="s">
        <v>2298</v>
      </c>
      <c r="E41" s="471"/>
      <c r="F41" s="132" t="s">
        <v>2299</v>
      </c>
      <c r="G41" s="117" t="s">
        <v>827</v>
      </c>
      <c r="H41" s="300"/>
      <c r="I41" s="58"/>
      <c r="J41" s="58"/>
    </row>
    <row r="42" spans="1:10" ht="30" customHeight="1" x14ac:dyDescent="0.25">
      <c r="A42" s="492"/>
      <c r="B42" s="131" t="s">
        <v>574</v>
      </c>
      <c r="C42" s="132" t="s">
        <v>574</v>
      </c>
      <c r="D42" s="495" t="s">
        <v>502</v>
      </c>
      <c r="E42" s="496"/>
      <c r="F42" s="133" t="s">
        <v>2297</v>
      </c>
      <c r="G42" s="117" t="s">
        <v>827</v>
      </c>
      <c r="H42" s="303"/>
      <c r="I42" s="58"/>
      <c r="J42" s="58"/>
    </row>
    <row r="43" spans="1:10" ht="30" customHeight="1" x14ac:dyDescent="0.25">
      <c r="A43" s="492"/>
      <c r="B43" s="137" t="s">
        <v>566</v>
      </c>
      <c r="C43" s="134" t="s">
        <v>566</v>
      </c>
      <c r="D43" s="495" t="s">
        <v>496</v>
      </c>
      <c r="E43" s="496"/>
      <c r="F43" s="134" t="s">
        <v>649</v>
      </c>
      <c r="G43" s="118" t="s">
        <v>827</v>
      </c>
      <c r="H43" s="300"/>
      <c r="I43" s="58"/>
      <c r="J43" s="58"/>
    </row>
    <row r="44" spans="1:10" ht="30" customHeight="1" x14ac:dyDescent="0.25">
      <c r="A44" s="492"/>
      <c r="B44" s="137" t="str">
        <f>IF('PL EN'!$B$1="Polski","Rectangle Skalowany","Scalable Rectangle")</f>
        <v>Rectangle Skalowany</v>
      </c>
      <c r="C44" s="134" t="str">
        <f>IF('PL EN'!$B$1="Polski","Rectangle Skalowany","Scalable Rectangle")</f>
        <v>Rectangle Skalowany</v>
      </c>
      <c r="D44" s="495" t="s">
        <v>650</v>
      </c>
      <c r="E44" s="496"/>
      <c r="F44" s="134" t="s">
        <v>649</v>
      </c>
      <c r="G44" s="117" t="s">
        <v>827</v>
      </c>
      <c r="H44" s="300"/>
      <c r="I44" s="58"/>
      <c r="J44" s="58"/>
    </row>
    <row r="45" spans="1:10" ht="30" customHeight="1" x14ac:dyDescent="0.25">
      <c r="A45" s="485"/>
      <c r="B45" s="114" t="str">
        <f>IF('PL EN'!$B$1="Polski","Karuzela","Carousel")</f>
        <v>Karuzela</v>
      </c>
      <c r="C45" s="128" t="s">
        <v>566</v>
      </c>
      <c r="D45" s="472"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73"/>
      <c r="F45" s="127" t="s">
        <v>648</v>
      </c>
      <c r="G45" s="119" t="s">
        <v>827</v>
      </c>
      <c r="H45" s="300"/>
      <c r="I45" s="58"/>
      <c r="J45" s="58"/>
    </row>
    <row r="46" spans="1:10" ht="30" customHeight="1" x14ac:dyDescent="0.25">
      <c r="A46" s="499" t="str">
        <f>IF('PL EN'!$B$1="Polski","Poczta¹","Mail¹")</f>
        <v>Poczta¹</v>
      </c>
      <c r="B46" s="138" t="s">
        <v>607</v>
      </c>
      <c r="C46" s="130" t="str">
        <f>IF('PL EN'!$B$1="Polski","Mailing Statyczny","Static Mailing")</f>
        <v>Mailing Statyczny</v>
      </c>
      <c r="D46" s="478" t="str">
        <f>IF('PL EN'!$B$1="Polski",CONCATENATE("HTML (z elementami graficznymi), tryb kodowania: ISO-8859-2",CHAR(10),"Umieszczenie parametrów 'cid:' i 'KLIK'",CHAR(10),"Kreacja w całości klikalna",CHAR(10),"Niezbędne dane: nadawca, tytuł (rekomendacja do 80 znaków), stopka"),CONCATENATE("HTML (with graphic items), coding mode: ISO-8859-2",CHAR(10),"'cid:' and 'KLIK' parameter placement",CHAR(10),"Fully clickable content",CHAR(10),"Required details: sender, title, footnote"))</f>
        <v>HTML (z elementami graficznymi), tryb kodowania: ISO-8859-2
Umieszczenie parametrów 'cid:' i 'KLIK'
Kreacja w całości klikalna
Niezbędne dane: nadawca, tytuł (rekomendacja do 80 znaków), stopka</v>
      </c>
      <c r="E46" s="479"/>
      <c r="F46" s="465" t="s">
        <v>477</v>
      </c>
      <c r="G46" s="117" t="s">
        <v>827</v>
      </c>
      <c r="H46" s="300"/>
      <c r="I46" s="58"/>
      <c r="J46" s="58"/>
    </row>
    <row r="47" spans="1:10" ht="30" customHeight="1" x14ac:dyDescent="0.25">
      <c r="A47" s="500"/>
      <c r="B47" s="139" t="s">
        <v>607</v>
      </c>
      <c r="C47" s="132" t="str">
        <f>IF('PL EN'!$B$1="Polski","Mailing - Zakładka Oferty","Mailing - Offer Tab")</f>
        <v>Mailing - Zakładka Oferty</v>
      </c>
      <c r="D47" s="482"/>
      <c r="E47" s="483"/>
      <c r="F47" s="466"/>
      <c r="G47" s="15"/>
      <c r="H47" s="58"/>
      <c r="I47" s="58"/>
      <c r="J47" s="58"/>
    </row>
    <row r="48" spans="1:10" ht="75" customHeight="1" x14ac:dyDescent="0.25">
      <c r="A48" s="500"/>
      <c r="B48" s="140" t="s">
        <v>536</v>
      </c>
      <c r="C48" s="86" t="s">
        <v>536</v>
      </c>
      <c r="D48" s="470"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71"/>
      <c r="F48" s="134" t="s">
        <v>564</v>
      </c>
      <c r="G48" s="118" t="s">
        <v>827</v>
      </c>
      <c r="H48" s="305"/>
      <c r="I48" s="58"/>
      <c r="J48" s="58"/>
    </row>
    <row r="49" spans="1:10" ht="129" customHeight="1" x14ac:dyDescent="0.25">
      <c r="A49" s="501"/>
      <c r="B49" s="115" t="str">
        <f>IF('PL EN'!$B$1="Polski","Poczta CPC","CPC Mail")</f>
        <v>Poczta CPC</v>
      </c>
      <c r="C49" s="128"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510" t="s">
        <v>2328</v>
      </c>
      <c r="E49" s="511"/>
      <c r="F49" s="128" t="s">
        <v>2329</v>
      </c>
      <c r="G49" s="117"/>
      <c r="H49" s="300"/>
      <c r="I49" s="58"/>
      <c r="J49" s="58"/>
    </row>
    <row r="50" spans="1:10" ht="30" customHeight="1" x14ac:dyDescent="0.25">
      <c r="A50" s="484" t="s">
        <v>651</v>
      </c>
      <c r="B50" s="129" t="s">
        <v>652</v>
      </c>
      <c r="C50" s="490"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78"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79"/>
      <c r="F50" s="490" t="str">
        <f>IF('PL EN'!$B$1="Polski",CONCATENATE("brak",CHAR(10),"60 kB",CHAR(10),"60 kB"),CONCATENATE("none",CHAR(10),"60 kB",CHAR(10),"60 kB"))</f>
        <v>brak
60 kB
60 kB</v>
      </c>
      <c r="G50" s="116" t="s">
        <v>827</v>
      </c>
      <c r="H50" s="300"/>
      <c r="I50" s="58"/>
      <c r="J50" s="58"/>
    </row>
    <row r="51" spans="1:10" ht="30" customHeight="1" x14ac:dyDescent="0.25">
      <c r="A51" s="485"/>
      <c r="B51" s="114" t="s">
        <v>653</v>
      </c>
      <c r="C51" s="490"/>
      <c r="D51" s="508"/>
      <c r="E51" s="509"/>
      <c r="F51" s="490"/>
      <c r="G51" s="72"/>
      <c r="H51" s="306"/>
      <c r="I51" s="58"/>
      <c r="J51" s="58"/>
    </row>
    <row r="52" spans="1:10" ht="97.5" customHeight="1" x14ac:dyDescent="0.25">
      <c r="A52" s="484" t="s">
        <v>654</v>
      </c>
      <c r="B52" s="129" t="s">
        <v>655</v>
      </c>
      <c r="C52" s="141" t="s">
        <v>806</v>
      </c>
      <c r="D52" s="474" t="s">
        <v>656</v>
      </c>
      <c r="E52" s="475"/>
      <c r="F52" s="130" t="s">
        <v>459</v>
      </c>
      <c r="G52" s="13"/>
      <c r="H52" s="306"/>
      <c r="I52" s="58"/>
      <c r="J52" s="58"/>
    </row>
    <row r="53" spans="1:10" ht="30" customHeight="1" x14ac:dyDescent="0.25">
      <c r="A53" s="485"/>
      <c r="B53" s="114" t="s">
        <v>657</v>
      </c>
      <c r="C53" s="486" t="s">
        <v>1973</v>
      </c>
      <c r="D53" s="487"/>
      <c r="E53" s="487"/>
      <c r="F53" s="488"/>
      <c r="G53" s="119" t="s">
        <v>827</v>
      </c>
      <c r="H53" s="300"/>
      <c r="I53" s="58"/>
      <c r="J53" s="58"/>
    </row>
    <row r="54" spans="1:10" ht="30" customHeight="1" x14ac:dyDescent="0.25">
      <c r="A54" s="44" t="s">
        <v>658</v>
      </c>
      <c r="B54" s="44" t="s">
        <v>659</v>
      </c>
      <c r="C54" s="461" t="s">
        <v>660</v>
      </c>
      <c r="D54" s="462"/>
      <c r="E54" s="462"/>
      <c r="F54" s="463"/>
      <c r="G54" s="25"/>
    </row>
    <row r="55" spans="1:10" ht="15" customHeight="1" x14ac:dyDescent="0.25"/>
    <row r="56" spans="1:10" x14ac:dyDescent="0.25">
      <c r="A56" s="299" t="s">
        <v>2441</v>
      </c>
    </row>
  </sheetData>
  <autoFilter ref="B16:B17" xr:uid="{00000000-0009-0000-0000-000002000000}"/>
  <mergeCells count="54">
    <mergeCell ref="D50:E51"/>
    <mergeCell ref="D52:E52"/>
    <mergeCell ref="D44:E44"/>
    <mergeCell ref="D45:E45"/>
    <mergeCell ref="D46:E47"/>
    <mergeCell ref="D49:E49"/>
    <mergeCell ref="E1:G3"/>
    <mergeCell ref="D16:E17"/>
    <mergeCell ref="D18:E18"/>
    <mergeCell ref="D19:E19"/>
    <mergeCell ref="D20:E20"/>
    <mergeCell ref="D1:D3"/>
    <mergeCell ref="G16:G17"/>
    <mergeCell ref="B6:D6"/>
    <mergeCell ref="B7:D7"/>
    <mergeCell ref="A16:A17"/>
    <mergeCell ref="B16:B17"/>
    <mergeCell ref="A46:A49"/>
    <mergeCell ref="A18:A23"/>
    <mergeCell ref="A24:A25"/>
    <mergeCell ref="A26:A39"/>
    <mergeCell ref="B26:B31"/>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4"/>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72" customWidth="1"/>
    <col min="2" max="2" width="28.5703125" style="273" customWidth="1"/>
    <col min="3" max="3" width="85.7109375" style="272" customWidth="1"/>
    <col min="4" max="4" width="18.5703125" style="272" customWidth="1"/>
    <col min="5" max="5" width="27.140625" style="272" customWidth="1"/>
    <col min="6" max="6" width="18.5703125" style="272" customWidth="1"/>
    <col min="7" max="7" width="200.85546875" style="272" customWidth="1"/>
    <col min="8" max="8" width="200.7109375" style="272" customWidth="1"/>
    <col min="9" max="10" width="9.140625" style="272" customWidth="1"/>
    <col min="11" max="16384" width="9.140625" style="272"/>
  </cols>
  <sheetData>
    <row r="1" spans="1:13" ht="12.75" customHeight="1" x14ac:dyDescent="0.25">
      <c r="C1" s="447" t="s">
        <v>2421</v>
      </c>
      <c r="E1" s="44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4"/>
      <c r="G1" s="444"/>
      <c r="H1" s="444"/>
      <c r="I1" s="5"/>
      <c r="J1" s="5"/>
      <c r="K1" s="5"/>
      <c r="L1" s="5"/>
    </row>
    <row r="2" spans="1:13" ht="12.75" customHeight="1" x14ac:dyDescent="0.25">
      <c r="C2" s="514"/>
      <c r="D2" s="5"/>
      <c r="E2" s="444"/>
      <c r="F2" s="444"/>
      <c r="G2" s="444"/>
      <c r="H2" s="444"/>
      <c r="I2" s="5"/>
      <c r="J2" s="5"/>
      <c r="K2" s="5"/>
      <c r="L2" s="5"/>
    </row>
    <row r="3" spans="1:13" ht="12.75" customHeight="1" x14ac:dyDescent="0.25">
      <c r="C3" s="514"/>
      <c r="D3" s="5"/>
      <c r="E3" s="444"/>
      <c r="F3" s="444"/>
      <c r="G3" s="444"/>
      <c r="H3" s="444"/>
      <c r="I3" s="5"/>
      <c r="J3" s="5"/>
      <c r="K3" s="5"/>
      <c r="L3" s="5"/>
    </row>
    <row r="4" spans="1:13" s="274" customFormat="1" ht="12.75" customHeight="1" x14ac:dyDescent="0.25">
      <c r="B4" s="4" t="s">
        <v>2200</v>
      </c>
    </row>
    <row r="5" spans="1:13" s="74" customFormat="1" ht="12.75" customHeight="1" x14ac:dyDescent="0.25">
      <c r="B5" s="340"/>
      <c r="C5" s="340"/>
      <c r="D5" s="340"/>
      <c r="E5" s="340"/>
    </row>
    <row r="6" spans="1:13" s="74" customFormat="1" ht="22.5" customHeight="1" x14ac:dyDescent="0.25">
      <c r="A6" s="399" t="s">
        <v>2569</v>
      </c>
      <c r="B6" s="450"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50"/>
      <c r="D6" s="450"/>
      <c r="E6" s="450"/>
      <c r="F6" s="450"/>
      <c r="G6" s="450"/>
      <c r="H6" s="393"/>
      <c r="I6" s="392"/>
      <c r="J6" s="392"/>
      <c r="K6" s="392"/>
      <c r="L6" s="392"/>
      <c r="M6" s="392"/>
    </row>
    <row r="7" spans="1:13" s="74" customFormat="1" ht="22.5" customHeight="1" x14ac:dyDescent="0.25">
      <c r="A7" s="399"/>
      <c r="B7" s="450"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50"/>
      <c r="D7" s="450"/>
      <c r="E7" s="450"/>
      <c r="F7" s="450"/>
      <c r="G7" s="450"/>
      <c r="H7" s="393"/>
      <c r="I7" s="392"/>
      <c r="J7" s="392"/>
      <c r="K7" s="392"/>
      <c r="L7" s="392"/>
      <c r="M7" s="392"/>
    </row>
    <row r="8" spans="1:13" s="74" customFormat="1" ht="22.5" customHeight="1" x14ac:dyDescent="0.25">
      <c r="A8" s="399"/>
      <c r="B8" s="450"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50"/>
      <c r="D8" s="450"/>
      <c r="E8" s="450"/>
      <c r="F8" s="450"/>
      <c r="G8" s="450"/>
      <c r="H8" s="393"/>
      <c r="I8" s="392"/>
      <c r="J8" s="392"/>
      <c r="K8" s="392"/>
      <c r="L8" s="392"/>
      <c r="M8" s="392"/>
    </row>
    <row r="10" spans="1:13" ht="15" customHeight="1" x14ac:dyDescent="0.25">
      <c r="A10" s="464" t="s">
        <v>634</v>
      </c>
      <c r="B10" s="464" t="s">
        <v>635</v>
      </c>
      <c r="C10" s="512" t="str">
        <f>IF('PL EN'!$B$1="Polski","Opis funkcjonalności","Description of functionality")</f>
        <v>Opis funkcjonalności</v>
      </c>
      <c r="D10" s="464" t="str">
        <f>IF('PL EN'!$B$1="Polski","Wersja serwisu","Website version")</f>
        <v>Wersja serwisu</v>
      </c>
      <c r="E10" s="464" t="str">
        <f>IF('PL EN'!$B$1="Polski","Miejsce emisji","Emission place")</f>
        <v>Miejsce emisji</v>
      </c>
      <c r="F10" s="512" t="str">
        <f>IF('PL EN'!$B$1="Polski","Przykład","Example")</f>
        <v>Przykład</v>
      </c>
      <c r="G10" s="512" t="s">
        <v>2176</v>
      </c>
      <c r="H10" s="512" t="s">
        <v>2584</v>
      </c>
    </row>
    <row r="11" spans="1:13" ht="15" customHeight="1" x14ac:dyDescent="0.25">
      <c r="A11" s="464"/>
      <c r="B11" s="464"/>
      <c r="C11" s="513"/>
      <c r="D11" s="464"/>
      <c r="E11" s="464"/>
      <c r="F11" s="513"/>
      <c r="G11" s="513"/>
      <c r="H11" s="513"/>
    </row>
    <row r="12" spans="1:13" ht="60" customHeight="1" x14ac:dyDescent="0.25">
      <c r="A12" s="520" t="s">
        <v>2177</v>
      </c>
      <c r="B12" s="362" t="s">
        <v>2178</v>
      </c>
      <c r="C12" s="350" t="s">
        <v>2179</v>
      </c>
      <c r="D12" s="349" t="s">
        <v>5</v>
      </c>
      <c r="E12" s="349" t="s">
        <v>732</v>
      </c>
      <c r="F12" s="363" t="s">
        <v>827</v>
      </c>
      <c r="G12" s="363" t="s">
        <v>2180</v>
      </c>
      <c r="H12" s="363" t="s">
        <v>2180</v>
      </c>
    </row>
    <row r="13" spans="1:13" ht="60" customHeight="1" x14ac:dyDescent="0.25">
      <c r="A13" s="521"/>
      <c r="B13" s="362" t="s">
        <v>2181</v>
      </c>
      <c r="C13" s="364" t="s">
        <v>2182</v>
      </c>
      <c r="D13" s="365" t="s">
        <v>5</v>
      </c>
      <c r="E13" s="349" t="s">
        <v>730</v>
      </c>
      <c r="F13" s="366" t="s">
        <v>827</v>
      </c>
      <c r="G13" s="363" t="s">
        <v>2180</v>
      </c>
      <c r="H13" s="363" t="s">
        <v>2180</v>
      </c>
    </row>
    <row r="14" spans="1:13" ht="60" customHeight="1" x14ac:dyDescent="0.25">
      <c r="A14" s="521"/>
      <c r="B14" s="362" t="s">
        <v>2181</v>
      </c>
      <c r="C14" s="364" t="s">
        <v>2182</v>
      </c>
      <c r="D14" s="365" t="s">
        <v>45</v>
      </c>
      <c r="E14" s="349" t="s">
        <v>730</v>
      </c>
      <c r="F14" s="366" t="s">
        <v>827</v>
      </c>
      <c r="G14" s="363" t="s">
        <v>2180</v>
      </c>
      <c r="H14" s="363" t="s">
        <v>2180</v>
      </c>
      <c r="I14" s="370"/>
    </row>
    <row r="15" spans="1:13" ht="60" customHeight="1" x14ac:dyDescent="0.25">
      <c r="A15" s="521"/>
      <c r="B15" s="362" t="s">
        <v>2183</v>
      </c>
      <c r="C15" s="364" t="s">
        <v>2184</v>
      </c>
      <c r="D15" s="365" t="s">
        <v>5</v>
      </c>
      <c r="E15" s="349" t="s">
        <v>730</v>
      </c>
      <c r="F15" s="366" t="s">
        <v>827</v>
      </c>
      <c r="G15" s="363" t="s">
        <v>2180</v>
      </c>
      <c r="H15" s="363" t="s">
        <v>2180</v>
      </c>
      <c r="I15" s="376"/>
    </row>
    <row r="16" spans="1:13" ht="60" customHeight="1" x14ac:dyDescent="0.25">
      <c r="A16" s="521"/>
      <c r="B16" s="362" t="s">
        <v>2183</v>
      </c>
      <c r="C16" s="350" t="s">
        <v>2185</v>
      </c>
      <c r="D16" s="365" t="s">
        <v>45</v>
      </c>
      <c r="E16" s="349" t="s">
        <v>730</v>
      </c>
      <c r="F16" s="367" t="s">
        <v>827</v>
      </c>
      <c r="G16" s="363" t="s">
        <v>2180</v>
      </c>
      <c r="H16" s="363" t="s">
        <v>2180</v>
      </c>
      <c r="I16" s="377"/>
    </row>
    <row r="17" spans="1:16" ht="67.5" customHeight="1" x14ac:dyDescent="0.25">
      <c r="A17" s="521"/>
      <c r="B17" s="362" t="s">
        <v>2186</v>
      </c>
      <c r="C17" s="350" t="s">
        <v>2201</v>
      </c>
      <c r="D17" s="365" t="s">
        <v>569</v>
      </c>
      <c r="E17" s="349" t="s">
        <v>96</v>
      </c>
      <c r="F17" s="366" t="s">
        <v>827</v>
      </c>
      <c r="G17" s="363" t="s">
        <v>2180</v>
      </c>
      <c r="H17" s="363" t="s">
        <v>2180</v>
      </c>
      <c r="I17" s="377"/>
    </row>
    <row r="18" spans="1:16" ht="75" customHeight="1" x14ac:dyDescent="0.25">
      <c r="A18" s="521"/>
      <c r="B18" s="362" t="s">
        <v>2187</v>
      </c>
      <c r="C18" s="350" t="s">
        <v>2188</v>
      </c>
      <c r="D18" s="365" t="s">
        <v>569</v>
      </c>
      <c r="E18" s="349" t="s">
        <v>96</v>
      </c>
      <c r="F18" s="366" t="s">
        <v>827</v>
      </c>
      <c r="G18" s="363" t="s">
        <v>2180</v>
      </c>
      <c r="H18" s="363" t="s">
        <v>2180</v>
      </c>
      <c r="I18" s="377"/>
    </row>
    <row r="19" spans="1:16" ht="66.75" customHeight="1" x14ac:dyDescent="0.25">
      <c r="A19" s="521"/>
      <c r="B19" s="362" t="s">
        <v>2189</v>
      </c>
      <c r="C19" s="350" t="s">
        <v>2190</v>
      </c>
      <c r="D19" s="365" t="s">
        <v>569</v>
      </c>
      <c r="E19" s="349" t="s">
        <v>96</v>
      </c>
      <c r="F19" s="366" t="s">
        <v>827</v>
      </c>
      <c r="G19" s="363" t="s">
        <v>2180</v>
      </c>
      <c r="H19" s="363" t="s">
        <v>2180</v>
      </c>
      <c r="I19" s="377"/>
    </row>
    <row r="20" spans="1:16" ht="75" customHeight="1" x14ac:dyDescent="0.25">
      <c r="A20" s="521"/>
      <c r="B20" s="362" t="s">
        <v>2191</v>
      </c>
      <c r="C20" s="350" t="s">
        <v>2192</v>
      </c>
      <c r="D20" s="365" t="s">
        <v>569</v>
      </c>
      <c r="E20" s="349" t="s">
        <v>2193</v>
      </c>
      <c r="F20" s="366" t="s">
        <v>827</v>
      </c>
      <c r="G20" s="363" t="s">
        <v>2180</v>
      </c>
      <c r="H20" s="363" t="s">
        <v>2180</v>
      </c>
      <c r="I20" s="377"/>
    </row>
    <row r="21" spans="1:16" ht="60" customHeight="1" x14ac:dyDescent="0.25">
      <c r="A21" s="521"/>
      <c r="B21" s="362" t="s">
        <v>2194</v>
      </c>
      <c r="C21" s="350" t="s">
        <v>2195</v>
      </c>
      <c r="D21" s="365" t="s">
        <v>569</v>
      </c>
      <c r="E21" s="349" t="s">
        <v>2193</v>
      </c>
      <c r="F21" s="366" t="s">
        <v>827</v>
      </c>
      <c r="G21" s="363" t="s">
        <v>2180</v>
      </c>
      <c r="H21" s="363" t="s">
        <v>2180</v>
      </c>
      <c r="I21" s="377"/>
    </row>
    <row r="22" spans="1:16" ht="75" customHeight="1" x14ac:dyDescent="0.25">
      <c r="A22" s="521"/>
      <c r="B22" s="362" t="s">
        <v>2196</v>
      </c>
      <c r="C22" s="350" t="s">
        <v>2197</v>
      </c>
      <c r="D22" s="365" t="s">
        <v>569</v>
      </c>
      <c r="E22" s="349" t="s">
        <v>2193</v>
      </c>
      <c r="F22" s="366" t="s">
        <v>827</v>
      </c>
      <c r="G22" s="369" t="s">
        <v>2180</v>
      </c>
      <c r="H22" s="363" t="s">
        <v>2180</v>
      </c>
    </row>
    <row r="23" spans="1:16" ht="202.5" customHeight="1" x14ac:dyDescent="0.25">
      <c r="A23" s="521"/>
      <c r="B23" s="362" t="s">
        <v>2574</v>
      </c>
      <c r="C23" s="368" t="s">
        <v>2575</v>
      </c>
      <c r="D23" s="95" t="s">
        <v>569</v>
      </c>
      <c r="E23" s="128" t="s">
        <v>730</v>
      </c>
      <c r="F23" s="123" t="s">
        <v>827</v>
      </c>
      <c r="G23" s="378" t="s">
        <v>2628</v>
      </c>
      <c r="H23" s="378" t="s">
        <v>2585</v>
      </c>
      <c r="I23" s="361"/>
      <c r="J23" s="361"/>
      <c r="K23" s="361"/>
      <c r="M23" s="361"/>
      <c r="N23" s="361"/>
      <c r="O23" s="361"/>
      <c r="P23" s="361"/>
    </row>
    <row r="24" spans="1:16" ht="150" customHeight="1" x14ac:dyDescent="0.25">
      <c r="A24" s="521"/>
      <c r="B24" s="523" t="s">
        <v>725</v>
      </c>
      <c r="C24" s="525" t="s">
        <v>2627</v>
      </c>
      <c r="D24" s="517" t="s">
        <v>569</v>
      </c>
      <c r="E24" s="519" t="s">
        <v>730</v>
      </c>
      <c r="F24" s="387" t="s">
        <v>2635</v>
      </c>
      <c r="G24" s="386" t="s">
        <v>2632</v>
      </c>
      <c r="H24" s="386" t="s">
        <v>2633</v>
      </c>
      <c r="I24" s="388"/>
      <c r="J24" s="361"/>
      <c r="K24" s="361"/>
      <c r="M24" s="361"/>
      <c r="N24" s="361"/>
      <c r="O24" s="361"/>
      <c r="P24" s="361"/>
    </row>
    <row r="25" spans="1:16" ht="285" customHeight="1" x14ac:dyDescent="0.25">
      <c r="A25" s="521"/>
      <c r="B25" s="524"/>
      <c r="C25" s="526"/>
      <c r="D25" s="518"/>
      <c r="E25" s="489"/>
      <c r="F25" s="123" t="s">
        <v>2636</v>
      </c>
      <c r="G25" s="385" t="s">
        <v>2631</v>
      </c>
      <c r="H25" s="385" t="s">
        <v>2634</v>
      </c>
      <c r="I25" s="361"/>
      <c r="J25" s="361"/>
      <c r="K25" s="361"/>
      <c r="M25" s="361"/>
      <c r="N25" s="361"/>
      <c r="O25" s="361"/>
      <c r="P25" s="361"/>
    </row>
    <row r="26" spans="1:16" ht="150" customHeight="1" x14ac:dyDescent="0.25">
      <c r="A26" s="521"/>
      <c r="B26" s="384" t="s">
        <v>2637</v>
      </c>
      <c r="C26" s="368" t="s">
        <v>2638</v>
      </c>
      <c r="D26" s="95" t="s">
        <v>569</v>
      </c>
      <c r="E26" s="128" t="s">
        <v>730</v>
      </c>
      <c r="F26" s="123" t="s">
        <v>827</v>
      </c>
      <c r="G26" s="385" t="s">
        <v>2639</v>
      </c>
      <c r="H26" s="385" t="s">
        <v>2640</v>
      </c>
      <c r="I26" s="361"/>
      <c r="J26" s="361"/>
      <c r="K26" s="361"/>
      <c r="M26" s="361"/>
      <c r="N26" s="361"/>
      <c r="O26" s="361"/>
      <c r="P26" s="361"/>
    </row>
    <row r="27" spans="1:16" ht="180" customHeight="1" x14ac:dyDescent="0.25">
      <c r="A27" s="521"/>
      <c r="B27" s="362" t="s">
        <v>2620</v>
      </c>
      <c r="C27" s="368" t="s">
        <v>2621</v>
      </c>
      <c r="D27" s="95" t="s">
        <v>45</v>
      </c>
      <c r="E27" s="128" t="s">
        <v>730</v>
      </c>
      <c r="F27" s="123" t="s">
        <v>827</v>
      </c>
      <c r="G27" s="378" t="s">
        <v>2629</v>
      </c>
      <c r="H27" s="378" t="s">
        <v>2622</v>
      </c>
      <c r="I27" s="361"/>
      <c r="J27" s="361"/>
      <c r="K27" s="361"/>
      <c r="M27" s="361"/>
      <c r="N27" s="361"/>
      <c r="O27" s="361"/>
      <c r="P27" s="361"/>
    </row>
    <row r="28" spans="1:16" ht="60" customHeight="1" x14ac:dyDescent="0.25">
      <c r="A28" s="521"/>
      <c r="B28" s="362" t="s">
        <v>2198</v>
      </c>
      <c r="C28" s="350" t="s">
        <v>2199</v>
      </c>
      <c r="D28" s="349" t="s">
        <v>45</v>
      </c>
      <c r="E28" s="349" t="s">
        <v>730</v>
      </c>
      <c r="F28" s="366" t="s">
        <v>827</v>
      </c>
      <c r="G28" s="371" t="s">
        <v>2180</v>
      </c>
      <c r="H28" s="371" t="s">
        <v>2180</v>
      </c>
    </row>
    <row r="29" spans="1:16" ht="165" customHeight="1" x14ac:dyDescent="0.25">
      <c r="A29" s="521"/>
      <c r="B29" s="381" t="s">
        <v>2579</v>
      </c>
      <c r="C29" s="350" t="s">
        <v>2580</v>
      </c>
      <c r="D29" s="365" t="s">
        <v>569</v>
      </c>
      <c r="E29" s="349" t="s">
        <v>730</v>
      </c>
      <c r="F29" s="280" t="s">
        <v>827</v>
      </c>
      <c r="G29" s="379" t="s">
        <v>2630</v>
      </c>
      <c r="H29" s="380" t="s">
        <v>2586</v>
      </c>
    </row>
    <row r="30" spans="1:16" ht="82.5" customHeight="1" x14ac:dyDescent="0.25">
      <c r="A30" s="521"/>
      <c r="B30" s="520" t="s">
        <v>2661</v>
      </c>
      <c r="C30" s="525" t="s">
        <v>2668</v>
      </c>
      <c r="D30" s="517" t="s">
        <v>569</v>
      </c>
      <c r="E30" s="519" t="s">
        <v>732</v>
      </c>
      <c r="F30" s="266" t="s">
        <v>2666</v>
      </c>
      <c r="G30" s="527" t="s">
        <v>2669</v>
      </c>
      <c r="H30" s="515" t="s">
        <v>2670</v>
      </c>
    </row>
    <row r="31" spans="1:16" ht="82.5" customHeight="1" x14ac:dyDescent="0.25">
      <c r="A31" s="521"/>
      <c r="B31" s="522"/>
      <c r="C31" s="526"/>
      <c r="D31" s="518"/>
      <c r="E31" s="489"/>
      <c r="F31" s="275" t="s">
        <v>2667</v>
      </c>
      <c r="G31" s="528"/>
      <c r="H31" s="516"/>
    </row>
    <row r="32" spans="1:16" ht="165" customHeight="1" x14ac:dyDescent="0.25">
      <c r="A32" s="521"/>
      <c r="B32" s="381" t="s">
        <v>2662</v>
      </c>
      <c r="C32" s="368" t="s">
        <v>2663</v>
      </c>
      <c r="D32" s="95" t="s">
        <v>569</v>
      </c>
      <c r="E32" s="128" t="s">
        <v>732</v>
      </c>
      <c r="F32" s="275" t="s">
        <v>827</v>
      </c>
      <c r="G32" s="395" t="s">
        <v>2664</v>
      </c>
      <c r="H32" s="383" t="s">
        <v>2665</v>
      </c>
    </row>
    <row r="33" spans="1:8" ht="225" customHeight="1" x14ac:dyDescent="0.25">
      <c r="A33" s="522"/>
      <c r="B33" s="372" t="s">
        <v>2577</v>
      </c>
      <c r="C33" s="368" t="s">
        <v>2578</v>
      </c>
      <c r="D33" s="95" t="s">
        <v>569</v>
      </c>
      <c r="E33" s="128" t="s">
        <v>730</v>
      </c>
      <c r="F33" s="275" t="s">
        <v>827</v>
      </c>
      <c r="G33" s="382" t="s">
        <v>2587</v>
      </c>
      <c r="H33" s="383" t="s">
        <v>2588</v>
      </c>
    </row>
    <row r="34" spans="1:8" ht="15" customHeight="1" x14ac:dyDescent="0.25">
      <c r="A34" s="346"/>
      <c r="B34" s="373"/>
      <c r="C34" s="361"/>
      <c r="D34" s="374"/>
      <c r="E34" s="375"/>
      <c r="F34" s="348"/>
      <c r="G34" s="348"/>
      <c r="H34" s="347"/>
    </row>
  </sheetData>
  <autoFilter ref="B10:E11" xr:uid="{11350DB2-2E09-49B1-9356-D7C4D2E493AB}"/>
  <mergeCells count="25">
    <mergeCell ref="H30:H31"/>
    <mergeCell ref="D24:D25"/>
    <mergeCell ref="E24:E25"/>
    <mergeCell ref="A6:A8"/>
    <mergeCell ref="B6:G6"/>
    <mergeCell ref="B7:G7"/>
    <mergeCell ref="B8:G8"/>
    <mergeCell ref="A12:A33"/>
    <mergeCell ref="B24:B25"/>
    <mergeCell ref="C24:C25"/>
    <mergeCell ref="B30:B31"/>
    <mergeCell ref="C30:C31"/>
    <mergeCell ref="D30:D31"/>
    <mergeCell ref="E30:E31"/>
    <mergeCell ref="G30:G31"/>
    <mergeCell ref="E1:H3"/>
    <mergeCell ref="A10:A11"/>
    <mergeCell ref="B10:B11"/>
    <mergeCell ref="C10:C11"/>
    <mergeCell ref="D10:D11"/>
    <mergeCell ref="E10:E11"/>
    <mergeCell ref="F10:F11"/>
    <mergeCell ref="C1:C3"/>
    <mergeCell ref="G10:G11"/>
    <mergeCell ref="H10:H11"/>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28"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28" r:id="rId22" xr:uid="{79677A68-6DF7-4D25-A9F2-F187AE3D5F17}"/>
    <hyperlink ref="C1:C3" location="'Kampanie zeroemisyjne WP'!A1" display="'Kampanie zeroemisyjne WP'!A1" xr:uid="{611033CF-DA4E-4088-BD8F-7A1BDA5701C1}"/>
    <hyperlink ref="F29" r:id="rId23" xr:uid="{36EC51B6-F792-4B2F-A146-512B6F355C65}"/>
    <hyperlink ref="F33" r:id="rId24" xr:uid="{8B0A11FE-2431-493C-8850-79C4AFDC64F6}"/>
    <hyperlink ref="F23" r:id="rId25" xr:uid="{57E49E43-5699-4427-B685-65A55A113BB8}"/>
    <hyperlink ref="G14" r:id="rId26" xr:uid="{0AF2ED2E-DDBC-461E-91F7-6D5741EF905E}"/>
    <hyperlink ref="G15" r:id="rId27" xr:uid="{51FB97C9-0CBF-4B39-A720-19485B239D9C}"/>
    <hyperlink ref="G16" r:id="rId28" xr:uid="{4C570C12-2B61-4A90-8509-F26F673DF390}"/>
    <hyperlink ref="G17" r:id="rId29" xr:uid="{9DC10436-D9CD-452F-814F-54EAA25A4A7D}"/>
    <hyperlink ref="G18" r:id="rId30" xr:uid="{8A72147E-156D-4713-8268-F1B821F5F004}"/>
    <hyperlink ref="G19" r:id="rId31" xr:uid="{E294772D-8E4E-4B6C-BBB2-FB720427F59A}"/>
    <hyperlink ref="G20" r:id="rId32" xr:uid="{A31B7B8E-B182-48C5-BD9B-21CB0564C92D}"/>
    <hyperlink ref="G21" r:id="rId33" xr:uid="{7D901717-061D-4826-AF57-71F621FCC6E1}"/>
    <hyperlink ref="H13" r:id="rId34" xr:uid="{BB51B7E6-193E-4E91-AC8C-7BC6613FFB29}"/>
    <hyperlink ref="H12" r:id="rId35" xr:uid="{0EDAF636-60E1-43F7-BCEE-8EDFA875A344}"/>
    <hyperlink ref="G28" r:id="rId36" xr:uid="{F77EF2BB-A11E-49DC-AEAD-25674CFE2AF5}"/>
    <hyperlink ref="F27" r:id="rId37" xr:uid="{33F88700-DFD1-406D-A76C-64032C3D5344}"/>
    <hyperlink ref="F24" r:id="rId38" display="test" xr:uid="{7989847D-E81D-4939-99A1-EB1CF4B70EA0}"/>
    <hyperlink ref="F25" r:id="rId39" xr:uid="{C0ECE3F6-27E4-4AB5-B136-EDB0208D52F5}"/>
    <hyperlink ref="F26" r:id="rId40" xr:uid="{335101A4-A6C8-45C5-86D0-258B46D578C3}"/>
    <hyperlink ref="F32" r:id="rId41" xr:uid="{6D4F45D5-43F2-4BE0-BC9F-97D06389AE50}"/>
    <hyperlink ref="F30" r:id="rId42" xr:uid="{B573EABE-0CED-40EA-9DB2-D72BC143FC78}"/>
    <hyperlink ref="F31" r:id="rId43" xr:uid="{DDDA5994-6034-4DF2-BC20-F1D0FE1B69D6}"/>
  </hyperlinks>
  <pageMargins left="0.7" right="0.7" top="0.75" bottom="0.75" header="0.3" footer="0.3"/>
  <pageSetup paperSize="9" orientation="portrait" r:id="rId44"/>
  <drawing r:id="rId4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P967"/>
  <sheetViews>
    <sheetView zoomScaleNormal="100" workbookViewId="0">
      <pane ySplit="4" topLeftCell="A5" activePane="bottomLeft" state="frozen"/>
      <selection activeCell="A1120" sqref="A1120"/>
      <selection pane="bottomLeft"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4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4"/>
      <c r="G1" s="444"/>
      <c r="H1" s="444"/>
      <c r="I1" s="5"/>
      <c r="J1" s="5"/>
      <c r="K1" s="5"/>
      <c r="L1" s="5"/>
      <c r="M1" s="5"/>
      <c r="N1" s="5"/>
    </row>
    <row r="2" spans="2:14" s="1" customFormat="1" ht="12.75" customHeight="1" x14ac:dyDescent="0.25">
      <c r="B2" s="59"/>
      <c r="C2" s="59"/>
      <c r="D2" s="58"/>
      <c r="E2" s="444"/>
      <c r="F2" s="444"/>
      <c r="G2" s="444"/>
      <c r="H2" s="444"/>
      <c r="I2" s="5"/>
      <c r="J2" s="5"/>
      <c r="K2" s="5"/>
      <c r="L2" s="5"/>
      <c r="M2" s="5"/>
      <c r="N2" s="5"/>
    </row>
    <row r="3" spans="2:14" s="1" customFormat="1" ht="12.75" customHeight="1" x14ac:dyDescent="0.25">
      <c r="B3" s="59"/>
      <c r="C3" s="59"/>
      <c r="D3" s="58"/>
      <c r="E3" s="444"/>
      <c r="F3" s="444"/>
      <c r="G3" s="444"/>
      <c r="H3" s="444"/>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47" t="s">
        <v>1981</v>
      </c>
      <c r="C6" s="18" t="s">
        <v>6</v>
      </c>
    </row>
    <row r="7" spans="2:14" ht="270" x14ac:dyDescent="0.25">
      <c r="B7" s="547"/>
      <c r="C7" s="389" t="s">
        <v>2641</v>
      </c>
    </row>
    <row r="8" spans="2:14" x14ac:dyDescent="0.25">
      <c r="B8" s="547"/>
    </row>
    <row r="9" spans="2:14" ht="18.75" x14ac:dyDescent="0.3">
      <c r="B9" s="547"/>
      <c r="C9" s="18" t="s">
        <v>7</v>
      </c>
    </row>
    <row r="10" spans="2:14" ht="30" customHeight="1" outlineLevel="1" x14ac:dyDescent="0.25">
      <c r="B10" s="547"/>
      <c r="C10" s="55" t="s">
        <v>870</v>
      </c>
    </row>
    <row r="11" spans="2:14" x14ac:dyDescent="0.25">
      <c r="B11" s="547"/>
    </row>
    <row r="12" spans="2:14" ht="18.75" x14ac:dyDescent="0.3">
      <c r="B12" s="547"/>
      <c r="C12" s="18" t="s">
        <v>8</v>
      </c>
    </row>
    <row r="13" spans="2:14" ht="30" outlineLevel="1" x14ac:dyDescent="0.25">
      <c r="B13" s="547"/>
      <c r="C13" s="55" t="s">
        <v>871</v>
      </c>
    </row>
    <row r="14" spans="2:14" x14ac:dyDescent="0.25">
      <c r="B14" s="547"/>
    </row>
    <row r="15" spans="2:14" ht="18.75" x14ac:dyDescent="0.3">
      <c r="B15" s="547"/>
      <c r="C15" s="18" t="s">
        <v>9</v>
      </c>
    </row>
    <row r="16" spans="2:14" ht="60" outlineLevel="1" x14ac:dyDescent="0.25">
      <c r="B16" s="547"/>
      <c r="C16" s="55" t="s">
        <v>872</v>
      </c>
    </row>
    <row r="17" spans="2:3" ht="45" outlineLevel="1" x14ac:dyDescent="0.25">
      <c r="B17" s="547"/>
      <c r="C17" s="55" t="s">
        <v>873</v>
      </c>
    </row>
    <row r="18" spans="2:3" x14ac:dyDescent="0.25">
      <c r="B18" s="547"/>
    </row>
    <row r="19" spans="2:3" ht="18.75" x14ac:dyDescent="0.3">
      <c r="B19" s="547"/>
      <c r="C19" s="18" t="s">
        <v>10</v>
      </c>
    </row>
    <row r="20" spans="2:3" ht="30" customHeight="1" outlineLevel="1" x14ac:dyDescent="0.25">
      <c r="B20" s="547"/>
      <c r="C20" s="55" t="s">
        <v>874</v>
      </c>
    </row>
    <row r="21" spans="2:3" x14ac:dyDescent="0.25">
      <c r="B21" s="547"/>
    </row>
    <row r="22" spans="2:3" ht="18.75" x14ac:dyDescent="0.3">
      <c r="B22" s="547"/>
      <c r="C22" s="18" t="s">
        <v>1022</v>
      </c>
    </row>
    <row r="23" spans="2:3" ht="30" outlineLevel="1" x14ac:dyDescent="0.25">
      <c r="B23" s="547"/>
      <c r="C23" s="55" t="s">
        <v>875</v>
      </c>
    </row>
    <row r="24" spans="2:3" x14ac:dyDescent="0.25">
      <c r="B24" s="547"/>
    </row>
    <row r="25" spans="2:3" ht="18.75" x14ac:dyDescent="0.3">
      <c r="B25" s="547"/>
      <c r="C25" s="18" t="s">
        <v>11</v>
      </c>
    </row>
    <row r="26" spans="2:3" ht="30" outlineLevel="1" x14ac:dyDescent="0.25">
      <c r="B26" s="547"/>
      <c r="C26" s="55" t="s">
        <v>876</v>
      </c>
    </row>
    <row r="27" spans="2:3" outlineLevel="1" x14ac:dyDescent="0.25">
      <c r="B27" s="547"/>
    </row>
    <row r="28" spans="2:3" ht="30" outlineLevel="1" x14ac:dyDescent="0.25">
      <c r="B28" s="547"/>
      <c r="C28" s="55" t="s">
        <v>877</v>
      </c>
    </row>
    <row r="29" spans="2:3" outlineLevel="1" x14ac:dyDescent="0.25">
      <c r="B29" s="547"/>
    </row>
    <row r="30" spans="2:3" outlineLevel="1" x14ac:dyDescent="0.25">
      <c r="B30" s="547"/>
      <c r="C30" t="s">
        <v>12</v>
      </c>
    </row>
    <row r="31" spans="2:3" outlineLevel="1" x14ac:dyDescent="0.25">
      <c r="B31" s="547"/>
      <c r="C31" t="s">
        <v>13</v>
      </c>
    </row>
    <row r="32" spans="2:3" outlineLevel="1" x14ac:dyDescent="0.25">
      <c r="B32" s="547"/>
      <c r="C32" t="s">
        <v>14</v>
      </c>
    </row>
    <row r="33" spans="2:3" outlineLevel="1" x14ac:dyDescent="0.25">
      <c r="B33" s="547"/>
    </row>
    <row r="34" spans="2:3" outlineLevel="1" x14ac:dyDescent="0.25">
      <c r="B34" s="547"/>
      <c r="C34" t="s">
        <v>15</v>
      </c>
    </row>
    <row r="35" spans="2:3" outlineLevel="1" x14ac:dyDescent="0.25">
      <c r="B35" s="547"/>
    </row>
    <row r="36" spans="2:3" ht="30" outlineLevel="1" x14ac:dyDescent="0.25">
      <c r="B36" s="547"/>
      <c r="C36" s="55" t="s">
        <v>878</v>
      </c>
    </row>
    <row r="37" spans="2:3" x14ac:dyDescent="0.25">
      <c r="B37" s="547"/>
    </row>
    <row r="38" spans="2:3" ht="18.75" x14ac:dyDescent="0.3">
      <c r="B38" s="547"/>
      <c r="C38" s="18" t="s">
        <v>16</v>
      </c>
    </row>
    <row r="39" spans="2:3" ht="60" outlineLevel="1" x14ac:dyDescent="0.25">
      <c r="B39" s="547"/>
      <c r="C39" s="55" t="s">
        <v>879</v>
      </c>
    </row>
    <row r="40" spans="2:3" x14ac:dyDescent="0.25">
      <c r="B40" s="547"/>
    </row>
    <row r="41" spans="2:3" x14ac:dyDescent="0.25">
      <c r="B41" s="547"/>
      <c r="C41" s="17" t="s">
        <v>17</v>
      </c>
    </row>
    <row r="42" spans="2:3" ht="60" outlineLevel="1" x14ac:dyDescent="0.25">
      <c r="B42" s="547"/>
      <c r="C42" s="55" t="s">
        <v>1998</v>
      </c>
    </row>
    <row r="43" spans="2:3" x14ac:dyDescent="0.25">
      <c r="B43" s="547"/>
    </row>
    <row r="44" spans="2:3" x14ac:dyDescent="0.25">
      <c r="B44" s="547"/>
      <c r="C44" s="17" t="s">
        <v>18</v>
      </c>
    </row>
    <row r="45" spans="2:3" ht="45" customHeight="1" outlineLevel="1" x14ac:dyDescent="0.25">
      <c r="B45" s="547"/>
      <c r="C45" s="55" t="s">
        <v>1999</v>
      </c>
    </row>
    <row r="46" spans="2:3" x14ac:dyDescent="0.25">
      <c r="B46" s="547"/>
    </row>
    <row r="47" spans="2:3" x14ac:dyDescent="0.25">
      <c r="B47" s="547"/>
      <c r="C47" s="17" t="s">
        <v>19</v>
      </c>
    </row>
    <row r="48" spans="2:3" ht="30" x14ac:dyDescent="0.25">
      <c r="B48" s="547"/>
      <c r="C48" s="390" t="s">
        <v>2643</v>
      </c>
    </row>
    <row r="49" spans="2:3" outlineLevel="1" x14ac:dyDescent="0.25">
      <c r="B49" s="547"/>
      <c r="C49" t="s">
        <v>20</v>
      </c>
    </row>
    <row r="50" spans="2:3" outlineLevel="1" x14ac:dyDescent="0.25">
      <c r="B50" s="547"/>
      <c r="C50" t="s">
        <v>1042</v>
      </c>
    </row>
    <row r="51" spans="2:3" outlineLevel="1" x14ac:dyDescent="0.25">
      <c r="B51" s="547"/>
      <c r="C51" t="s">
        <v>1041</v>
      </c>
    </row>
    <row r="52" spans="2:3" outlineLevel="1" x14ac:dyDescent="0.25">
      <c r="B52" s="547"/>
      <c r="C52" s="161" t="s">
        <v>21</v>
      </c>
    </row>
    <row r="53" spans="2:3" outlineLevel="1" x14ac:dyDescent="0.25">
      <c r="B53" s="547"/>
    </row>
    <row r="54" spans="2:3" outlineLevel="1" x14ac:dyDescent="0.25">
      <c r="B54" s="547"/>
      <c r="C54" t="s">
        <v>22</v>
      </c>
    </row>
    <row r="55" spans="2:3" outlineLevel="1" x14ac:dyDescent="0.25">
      <c r="B55" s="547"/>
      <c r="C55" s="20" t="s">
        <v>23</v>
      </c>
    </row>
    <row r="56" spans="2:3" outlineLevel="1" x14ac:dyDescent="0.25">
      <c r="B56" s="547"/>
    </row>
    <row r="57" spans="2:3" outlineLevel="1" x14ac:dyDescent="0.25">
      <c r="B57" s="547"/>
      <c r="C57" t="s">
        <v>24</v>
      </c>
    </row>
    <row r="58" spans="2:3" outlineLevel="1" x14ac:dyDescent="0.25">
      <c r="B58" s="547"/>
      <c r="C58" s="20" t="s">
        <v>25</v>
      </c>
    </row>
    <row r="59" spans="2:3" outlineLevel="1" x14ac:dyDescent="0.25">
      <c r="B59" s="547"/>
    </row>
    <row r="60" spans="2:3" outlineLevel="1" x14ac:dyDescent="0.25">
      <c r="B60" s="547"/>
      <c r="C60" s="55" t="s">
        <v>2002</v>
      </c>
    </row>
    <row r="61" spans="2:3" outlineLevel="1" x14ac:dyDescent="0.25">
      <c r="B61" s="547"/>
      <c r="C61" t="s">
        <v>2003</v>
      </c>
    </row>
    <row r="62" spans="2:3" outlineLevel="1" x14ac:dyDescent="0.25">
      <c r="B62" s="547"/>
    </row>
    <row r="63" spans="2:3" outlineLevel="1" x14ac:dyDescent="0.25">
      <c r="B63" s="547"/>
      <c r="C63" t="s">
        <v>26</v>
      </c>
    </row>
    <row r="64" spans="2:3" outlineLevel="1" x14ac:dyDescent="0.25">
      <c r="B64" s="547"/>
      <c r="C64" s="20" t="s">
        <v>27</v>
      </c>
    </row>
    <row r="65" spans="2:3" outlineLevel="1" x14ac:dyDescent="0.25">
      <c r="B65" s="547"/>
    </row>
    <row r="66" spans="2:3" x14ac:dyDescent="0.25">
      <c r="B66" s="547"/>
      <c r="C66" s="17" t="s">
        <v>28</v>
      </c>
    </row>
    <row r="67" spans="2:3" outlineLevel="1" x14ac:dyDescent="0.25">
      <c r="B67" s="547"/>
      <c r="C67" t="s">
        <v>29</v>
      </c>
    </row>
    <row r="68" spans="2:3" outlineLevel="1" x14ac:dyDescent="0.25">
      <c r="B68" s="547"/>
      <c r="C68" s="55" t="s">
        <v>2006</v>
      </c>
    </row>
    <row r="69" spans="2:3" outlineLevel="1" x14ac:dyDescent="0.25">
      <c r="B69" s="547"/>
      <c r="C69" s="55" t="s">
        <v>2007</v>
      </c>
    </row>
    <row r="70" spans="2:3" x14ac:dyDescent="0.25">
      <c r="B70" s="547"/>
    </row>
    <row r="71" spans="2:3" x14ac:dyDescent="0.25">
      <c r="B71" s="547"/>
      <c r="C71" s="17" t="s">
        <v>30</v>
      </c>
    </row>
    <row r="72" spans="2:3" outlineLevel="1" x14ac:dyDescent="0.25">
      <c r="B72" s="547"/>
      <c r="C72" t="s">
        <v>31</v>
      </c>
    </row>
    <row r="73" spans="2:3" outlineLevel="1" x14ac:dyDescent="0.25">
      <c r="B73" s="547"/>
      <c r="C73" s="20" t="s">
        <v>32</v>
      </c>
    </row>
    <row r="74" spans="2:3" outlineLevel="1" x14ac:dyDescent="0.25">
      <c r="B74" s="547"/>
      <c r="C74" t="s">
        <v>33</v>
      </c>
    </row>
    <row r="75" spans="2:3" outlineLevel="1" x14ac:dyDescent="0.25">
      <c r="B75" s="547"/>
      <c r="C75" s="20" t="s">
        <v>34</v>
      </c>
    </row>
    <row r="76" spans="2:3" x14ac:dyDescent="0.25">
      <c r="B76" s="547"/>
    </row>
    <row r="77" spans="2:3" x14ac:dyDescent="0.25">
      <c r="B77" s="547"/>
      <c r="C77" s="17" t="s">
        <v>35</v>
      </c>
    </row>
    <row r="78" spans="2:3" outlineLevel="1" x14ac:dyDescent="0.25">
      <c r="B78" s="547"/>
      <c r="C78" t="s">
        <v>36</v>
      </c>
    </row>
    <row r="79" spans="2:3" outlineLevel="1" x14ac:dyDescent="0.25">
      <c r="B79" s="547"/>
      <c r="C79" t="s">
        <v>37</v>
      </c>
    </row>
    <row r="80" spans="2:3" outlineLevel="1" x14ac:dyDescent="0.25">
      <c r="B80" s="547"/>
      <c r="C80" t="s">
        <v>38</v>
      </c>
    </row>
    <row r="81" spans="2:3" outlineLevel="1" x14ac:dyDescent="0.25">
      <c r="B81" s="547"/>
      <c r="C81" t="s">
        <v>39</v>
      </c>
    </row>
    <row r="82" spans="2:3" outlineLevel="1" x14ac:dyDescent="0.25">
      <c r="B82" s="547"/>
      <c r="C82" t="s">
        <v>2010</v>
      </c>
    </row>
    <row r="83" spans="2:3" outlineLevel="1" x14ac:dyDescent="0.25">
      <c r="B83" s="547"/>
      <c r="C83" t="s">
        <v>1055</v>
      </c>
    </row>
    <row r="84" spans="2:3" x14ac:dyDescent="0.25">
      <c r="B84" s="547"/>
    </row>
    <row r="85" spans="2:3" x14ac:dyDescent="0.25">
      <c r="B85" s="547"/>
      <c r="C85" s="17" t="s">
        <v>40</v>
      </c>
    </row>
    <row r="86" spans="2:3" ht="30" outlineLevel="1" x14ac:dyDescent="0.25">
      <c r="B86" s="547"/>
      <c r="C86" s="55" t="s">
        <v>880</v>
      </c>
    </row>
    <row r="87" spans="2:3" x14ac:dyDescent="0.25">
      <c r="B87" s="547"/>
    </row>
    <row r="88" spans="2:3" x14ac:dyDescent="0.25">
      <c r="B88" s="547"/>
      <c r="C88" s="17" t="s">
        <v>41</v>
      </c>
    </row>
    <row r="89" spans="2:3" ht="30" outlineLevel="1" x14ac:dyDescent="0.25">
      <c r="B89" s="547"/>
      <c r="C89" s="55" t="s">
        <v>881</v>
      </c>
    </row>
    <row r="90" spans="2:3" x14ac:dyDescent="0.25">
      <c r="B90" s="547"/>
    </row>
    <row r="91" spans="2:3" ht="18.75" x14ac:dyDescent="0.3">
      <c r="B91" s="547"/>
      <c r="C91" s="18" t="s">
        <v>42</v>
      </c>
    </row>
    <row r="92" spans="2:3" ht="30" outlineLevel="1" x14ac:dyDescent="0.25">
      <c r="B92" s="547"/>
      <c r="C92" s="55" t="s">
        <v>882</v>
      </c>
    </row>
    <row r="93" spans="2:3" x14ac:dyDescent="0.25">
      <c r="B93" s="547"/>
    </row>
    <row r="94" spans="2:3" ht="18.75" x14ac:dyDescent="0.3">
      <c r="B94" s="547"/>
      <c r="C94" s="18" t="s">
        <v>43</v>
      </c>
    </row>
    <row r="95" spans="2:3" ht="30" outlineLevel="1" x14ac:dyDescent="0.25">
      <c r="B95" s="547"/>
      <c r="C95" s="55" t="s">
        <v>883</v>
      </c>
    </row>
    <row r="96" spans="2:3" x14ac:dyDescent="0.25">
      <c r="B96" s="547"/>
    </row>
    <row r="97" spans="2:3" ht="18.75" x14ac:dyDescent="0.3">
      <c r="B97" s="547"/>
      <c r="C97" s="18" t="s">
        <v>44</v>
      </c>
    </row>
    <row r="98" spans="2:3" ht="90" outlineLevel="1" x14ac:dyDescent="0.25">
      <c r="B98" s="547"/>
      <c r="C98" s="55" t="s">
        <v>884</v>
      </c>
    </row>
    <row r="101" spans="2:3" ht="18.75" x14ac:dyDescent="0.3">
      <c r="B101" s="96"/>
      <c r="C101" s="18" t="s">
        <v>2022</v>
      </c>
    </row>
    <row r="102" spans="2:3" x14ac:dyDescent="0.25">
      <c r="B102" s="96"/>
    </row>
    <row r="103" spans="2:3" x14ac:dyDescent="0.25">
      <c r="B103" s="96"/>
      <c r="C103" s="19" t="s">
        <v>2023</v>
      </c>
    </row>
    <row r="104" spans="2:3" ht="45" x14ac:dyDescent="0.25">
      <c r="B104" s="96"/>
      <c r="C104" s="55" t="s">
        <v>893</v>
      </c>
    </row>
    <row r="105" spans="2:3" x14ac:dyDescent="0.25">
      <c r="B105" s="96"/>
    </row>
    <row r="106" spans="2:3" x14ac:dyDescent="0.25">
      <c r="B106" s="96"/>
      <c r="C106" s="17" t="s">
        <v>2024</v>
      </c>
    </row>
    <row r="107" spans="2:3" ht="45" x14ac:dyDescent="0.25">
      <c r="B107" s="96"/>
      <c r="C107" s="55" t="s">
        <v>894</v>
      </c>
    </row>
    <row r="108" spans="2:3" x14ac:dyDescent="0.25">
      <c r="B108" s="96"/>
    </row>
    <row r="109" spans="2:3" x14ac:dyDescent="0.25">
      <c r="B109" s="96"/>
      <c r="C109" s="17" t="s">
        <v>2025</v>
      </c>
    </row>
    <row r="110" spans="2:3" ht="45" x14ac:dyDescent="0.25">
      <c r="B110" s="96"/>
      <c r="C110" s="55" t="s">
        <v>895</v>
      </c>
    </row>
    <row r="111" spans="2:3" x14ac:dyDescent="0.25">
      <c r="B111" s="96"/>
    </row>
    <row r="112" spans="2:3" x14ac:dyDescent="0.25">
      <c r="B112" s="96"/>
      <c r="C112" s="17" t="s">
        <v>2026</v>
      </c>
    </row>
    <row r="113" spans="2:3" ht="30" x14ac:dyDescent="0.25">
      <c r="B113" s="96"/>
      <c r="C113" s="55" t="s">
        <v>896</v>
      </c>
    </row>
    <row r="114" spans="2:3" ht="30" x14ac:dyDescent="0.25">
      <c r="B114" s="96"/>
      <c r="C114" s="55" t="s">
        <v>897</v>
      </c>
    </row>
    <row r="115" spans="2:3" ht="15" customHeight="1" x14ac:dyDescent="0.25">
      <c r="B115" s="96"/>
      <c r="C115" s="55" t="s">
        <v>898</v>
      </c>
    </row>
    <row r="116" spans="2:3" x14ac:dyDescent="0.25">
      <c r="B116" s="96"/>
    </row>
    <row r="117" spans="2:3" x14ac:dyDescent="0.25">
      <c r="B117" s="96"/>
      <c r="C117" s="17" t="s">
        <v>2027</v>
      </c>
    </row>
    <row r="118" spans="2:3" ht="30" outlineLevel="1" x14ac:dyDescent="0.25">
      <c r="B118" s="96"/>
      <c r="C118" s="55" t="s">
        <v>1767</v>
      </c>
    </row>
    <row r="119" spans="2:3" ht="45" outlineLevel="1" x14ac:dyDescent="0.25">
      <c r="B119" s="96"/>
      <c r="C119" s="55" t="s">
        <v>899</v>
      </c>
    </row>
    <row r="120" spans="2:3" x14ac:dyDescent="0.25">
      <c r="B120" s="96"/>
    </row>
    <row r="121" spans="2:3" x14ac:dyDescent="0.25">
      <c r="B121" s="96"/>
      <c r="C121" s="17" t="s">
        <v>2028</v>
      </c>
    </row>
    <row r="122" spans="2:3" ht="45" x14ac:dyDescent="0.25">
      <c r="B122" s="96"/>
      <c r="C122" s="55" t="s">
        <v>900</v>
      </c>
    </row>
    <row r="123" spans="2:3" ht="60" x14ac:dyDescent="0.25">
      <c r="B123" s="96"/>
      <c r="C123" s="55" t="s">
        <v>901</v>
      </c>
    </row>
    <row r="124" spans="2:3" x14ac:dyDescent="0.25">
      <c r="B124" s="96"/>
      <c r="C124" t="s">
        <v>61</v>
      </c>
    </row>
    <row r="125" spans="2:3" x14ac:dyDescent="0.25">
      <c r="B125" s="96"/>
    </row>
    <row r="126" spans="2:3" x14ac:dyDescent="0.25">
      <c r="B126" s="96"/>
      <c r="C126" t="s">
        <v>62</v>
      </c>
    </row>
    <row r="127" spans="2:3" x14ac:dyDescent="0.25">
      <c r="B127" s="96"/>
      <c r="C127" t="s">
        <v>63</v>
      </c>
    </row>
    <row r="128" spans="2:3" x14ac:dyDescent="0.25">
      <c r="B128" s="96"/>
      <c r="C128" t="s">
        <v>64</v>
      </c>
    </row>
    <row r="129" spans="2:10" x14ac:dyDescent="0.25">
      <c r="B129" s="96"/>
      <c r="C129" t="s">
        <v>65</v>
      </c>
    </row>
    <row r="130" spans="2:10" x14ac:dyDescent="0.25">
      <c r="B130" s="96"/>
      <c r="C130" t="s">
        <v>66</v>
      </c>
    </row>
    <row r="131" spans="2:10" x14ac:dyDescent="0.25">
      <c r="B131" s="96"/>
      <c r="C131" t="s">
        <v>67</v>
      </c>
    </row>
    <row r="132" spans="2:10" x14ac:dyDescent="0.25">
      <c r="B132" s="96"/>
      <c r="C132" t="s">
        <v>68</v>
      </c>
    </row>
    <row r="133" spans="2:10" x14ac:dyDescent="0.25">
      <c r="B133" s="96"/>
      <c r="C133" t="s">
        <v>69</v>
      </c>
    </row>
    <row r="134" spans="2:10" x14ac:dyDescent="0.25">
      <c r="B134" s="96"/>
    </row>
    <row r="135" spans="2:10" ht="30" x14ac:dyDescent="0.25">
      <c r="B135" s="96"/>
      <c r="C135" s="55" t="s">
        <v>902</v>
      </c>
    </row>
    <row r="136" spans="2:10" x14ac:dyDescent="0.25">
      <c r="B136" s="96"/>
    </row>
    <row r="137" spans="2:10" x14ac:dyDescent="0.25">
      <c r="B137" s="96"/>
      <c r="C137" s="17" t="s">
        <v>2029</v>
      </c>
      <c r="D137" s="22"/>
      <c r="E137" s="22"/>
      <c r="F137" s="22"/>
      <c r="G137" s="22"/>
      <c r="H137" s="22"/>
      <c r="I137" s="22"/>
      <c r="J137" s="22"/>
    </row>
    <row r="138" spans="2:10" x14ac:dyDescent="0.25">
      <c r="B138" s="96"/>
      <c r="C138" s="17"/>
      <c r="D138" s="22"/>
      <c r="E138" s="22"/>
      <c r="F138" s="22"/>
      <c r="G138" s="22"/>
      <c r="H138" s="22"/>
      <c r="I138" s="22"/>
      <c r="J138" s="22"/>
    </row>
    <row r="139" spans="2:10" x14ac:dyDescent="0.25">
      <c r="B139" s="96"/>
      <c r="C139" s="103" t="s">
        <v>771</v>
      </c>
      <c r="D139" s="102"/>
      <c r="E139" s="102"/>
      <c r="F139" s="102"/>
      <c r="G139" s="102"/>
      <c r="H139" s="102"/>
      <c r="I139" s="102"/>
      <c r="J139" s="22"/>
    </row>
    <row r="140" spans="2:10" x14ac:dyDescent="0.25">
      <c r="B140" s="96"/>
      <c r="C140" s="102" t="s">
        <v>2385</v>
      </c>
      <c r="D140" s="102"/>
      <c r="E140" s="102"/>
      <c r="F140" s="102"/>
      <c r="G140" s="102"/>
      <c r="H140" s="102"/>
      <c r="I140" s="102"/>
      <c r="J140" s="22"/>
    </row>
    <row r="141" spans="2:10" x14ac:dyDescent="0.25">
      <c r="B141" s="96"/>
      <c r="C141" s="102" t="s">
        <v>2386</v>
      </c>
      <c r="D141" s="102"/>
      <c r="E141" s="102"/>
      <c r="F141" s="102"/>
      <c r="G141" s="102"/>
      <c r="H141" s="102"/>
      <c r="I141" s="102"/>
      <c r="J141" s="22"/>
    </row>
    <row r="142" spans="2:10" x14ac:dyDescent="0.25">
      <c r="B142" s="96"/>
      <c r="C142" s="102" t="s">
        <v>2387</v>
      </c>
      <c r="D142" s="102"/>
      <c r="E142" s="102"/>
      <c r="F142" s="102"/>
      <c r="G142" s="102"/>
      <c r="H142" s="102"/>
      <c r="I142" s="102"/>
      <c r="J142" s="22"/>
    </row>
    <row r="143" spans="2:10" x14ac:dyDescent="0.25">
      <c r="B143" s="96"/>
      <c r="C143" s="102" t="s">
        <v>2388</v>
      </c>
      <c r="D143" s="102"/>
      <c r="E143" s="102"/>
      <c r="F143" s="102"/>
      <c r="G143" s="102"/>
      <c r="H143" s="102"/>
      <c r="I143" s="102"/>
      <c r="J143" s="22"/>
    </row>
    <row r="144" spans="2:10" x14ac:dyDescent="0.25">
      <c r="B144" s="96"/>
      <c r="C144" s="102" t="s">
        <v>2389</v>
      </c>
      <c r="D144" s="102"/>
      <c r="E144" s="102"/>
      <c r="F144" s="102"/>
      <c r="G144" s="102"/>
      <c r="H144" s="102"/>
      <c r="I144" s="102"/>
      <c r="J144" s="22"/>
    </row>
    <row r="145" spans="2:12" x14ac:dyDescent="0.25">
      <c r="B145" s="96"/>
      <c r="C145" s="102" t="s">
        <v>2390</v>
      </c>
      <c r="D145" s="102"/>
      <c r="E145" s="102"/>
      <c r="F145" s="102"/>
      <c r="G145" s="102"/>
      <c r="H145" s="102"/>
      <c r="I145" s="102"/>
      <c r="J145" s="22"/>
    </row>
    <row r="146" spans="2:12" x14ac:dyDescent="0.25">
      <c r="B146" s="96"/>
      <c r="C146" s="102" t="s">
        <v>2391</v>
      </c>
      <c r="D146" s="102"/>
      <c r="E146" s="102"/>
      <c r="F146" s="102"/>
      <c r="G146" s="102"/>
      <c r="H146" s="102"/>
      <c r="I146" s="102"/>
      <c r="J146" s="22"/>
    </row>
    <row r="147" spans="2:12" x14ac:dyDescent="0.25">
      <c r="B147" s="96"/>
      <c r="C147" s="102" t="s">
        <v>2402</v>
      </c>
      <c r="D147" s="102"/>
      <c r="E147" s="102"/>
      <c r="F147" s="102"/>
      <c r="G147" s="102"/>
      <c r="H147" s="102"/>
      <c r="I147" s="102"/>
      <c r="J147" s="22"/>
    </row>
    <row r="148" spans="2:12" x14ac:dyDescent="0.25">
      <c r="B148" s="96"/>
      <c r="C148" s="102" t="s">
        <v>2392</v>
      </c>
      <c r="D148" s="102"/>
      <c r="E148" s="102"/>
      <c r="F148" s="102"/>
      <c r="G148" s="102"/>
      <c r="H148" s="102"/>
      <c r="I148" s="102"/>
      <c r="J148" s="22"/>
    </row>
    <row r="149" spans="2:12" x14ac:dyDescent="0.25">
      <c r="B149" s="96"/>
      <c r="C149" s="17"/>
      <c r="D149" s="22"/>
      <c r="E149" s="22"/>
      <c r="F149" s="22"/>
      <c r="G149" s="22"/>
      <c r="H149" s="22"/>
      <c r="I149" s="22"/>
      <c r="J149" s="22"/>
    </row>
    <row r="150" spans="2:12" x14ac:dyDescent="0.25">
      <c r="B150" s="96"/>
      <c r="C150" s="17" t="s">
        <v>2030</v>
      </c>
      <c r="D150" s="22"/>
      <c r="E150" s="21" t="s">
        <v>70</v>
      </c>
      <c r="F150" s="21" t="s">
        <v>71</v>
      </c>
      <c r="G150" s="21" t="s">
        <v>72</v>
      </c>
      <c r="H150" s="21" t="s">
        <v>73</v>
      </c>
      <c r="I150" s="104"/>
      <c r="J150" s="22"/>
      <c r="L150" s="17" t="s">
        <v>2430</v>
      </c>
    </row>
    <row r="151" spans="2:12" ht="45" x14ac:dyDescent="0.25">
      <c r="B151" s="96"/>
      <c r="C151" s="55" t="s">
        <v>903</v>
      </c>
      <c r="D151" s="22"/>
      <c r="E151" s="531" t="s">
        <v>74</v>
      </c>
      <c r="F151" s="160" t="s">
        <v>75</v>
      </c>
      <c r="G151" s="160" t="s">
        <v>76</v>
      </c>
      <c r="H151" s="160" t="s">
        <v>77</v>
      </c>
      <c r="I151" s="22"/>
      <c r="J151" s="22"/>
    </row>
    <row r="152" spans="2:12" x14ac:dyDescent="0.25">
      <c r="B152" s="96"/>
      <c r="C152" s="55" t="s">
        <v>61</v>
      </c>
      <c r="D152" s="22"/>
      <c r="E152" s="532"/>
      <c r="F152" s="157" t="s">
        <v>78</v>
      </c>
      <c r="G152" s="157" t="s">
        <v>79</v>
      </c>
      <c r="H152" s="157" t="s">
        <v>80</v>
      </c>
      <c r="I152" s="157"/>
      <c r="J152" s="22"/>
      <c r="L152" s="17" t="s">
        <v>2427</v>
      </c>
    </row>
    <row r="153" spans="2:12" ht="30" customHeight="1" x14ac:dyDescent="0.25">
      <c r="B153" s="96"/>
      <c r="C153" s="55" t="s">
        <v>2530</v>
      </c>
      <c r="D153" s="22"/>
      <c r="E153" s="531" t="s">
        <v>81</v>
      </c>
      <c r="F153" s="160" t="s">
        <v>75</v>
      </c>
      <c r="G153" s="160" t="s">
        <v>82</v>
      </c>
      <c r="H153" s="160" t="s">
        <v>83</v>
      </c>
      <c r="I153" s="22"/>
      <c r="J153" s="22"/>
    </row>
    <row r="154" spans="2:12" ht="45" x14ac:dyDescent="0.25">
      <c r="B154" s="96"/>
      <c r="C154" s="55" t="s">
        <v>1282</v>
      </c>
      <c r="D154" s="22"/>
      <c r="E154" s="532"/>
      <c r="F154" s="159" t="s">
        <v>78</v>
      </c>
      <c r="G154" s="159" t="s">
        <v>79</v>
      </c>
      <c r="H154" s="159" t="s">
        <v>82</v>
      </c>
      <c r="I154" s="157"/>
      <c r="J154" s="22"/>
    </row>
    <row r="155" spans="2:12" x14ac:dyDescent="0.25">
      <c r="B155" s="96"/>
      <c r="D155" s="22"/>
      <c r="E155" s="157" t="s">
        <v>84</v>
      </c>
      <c r="F155" s="157" t="s">
        <v>85</v>
      </c>
      <c r="G155" s="157" t="s">
        <v>79</v>
      </c>
      <c r="H155" s="157" t="s">
        <v>86</v>
      </c>
      <c r="I155" s="157"/>
      <c r="J155" s="22"/>
    </row>
    <row r="156" spans="2:12" ht="15" customHeight="1" x14ac:dyDescent="0.25">
      <c r="B156" s="96"/>
      <c r="C156" s="17" t="s">
        <v>2031</v>
      </c>
      <c r="D156" s="22"/>
      <c r="E156" s="531" t="s">
        <v>87</v>
      </c>
      <c r="F156" s="22" t="s">
        <v>75</v>
      </c>
      <c r="G156" s="22" t="s">
        <v>76</v>
      </c>
      <c r="H156" s="22" t="s">
        <v>88</v>
      </c>
      <c r="I156" s="22"/>
      <c r="J156" s="22"/>
    </row>
    <row r="157" spans="2:12" ht="30" x14ac:dyDescent="0.25">
      <c r="B157" s="96"/>
      <c r="C157" s="55" t="s">
        <v>1368</v>
      </c>
      <c r="D157" s="22"/>
      <c r="E157" s="532"/>
      <c r="F157" s="159" t="s">
        <v>78</v>
      </c>
      <c r="G157" s="159" t="s">
        <v>79</v>
      </c>
      <c r="H157" s="159" t="s">
        <v>89</v>
      </c>
      <c r="I157" s="157"/>
      <c r="J157" s="22"/>
    </row>
    <row r="158" spans="2:12" x14ac:dyDescent="0.25">
      <c r="B158" s="96"/>
      <c r="D158" s="22"/>
      <c r="E158" s="531" t="s">
        <v>90</v>
      </c>
      <c r="F158" s="22" t="s">
        <v>75</v>
      </c>
      <c r="G158" s="22" t="s">
        <v>91</v>
      </c>
      <c r="H158" s="22" t="s">
        <v>92</v>
      </c>
      <c r="I158" s="22"/>
      <c r="J158" s="22"/>
    </row>
    <row r="159" spans="2:12" x14ac:dyDescent="0.25">
      <c r="B159" s="96"/>
      <c r="C159" t="s">
        <v>101</v>
      </c>
      <c r="D159" s="22"/>
      <c r="E159" s="532"/>
      <c r="F159" s="157" t="s">
        <v>78</v>
      </c>
      <c r="G159" s="157" t="s">
        <v>79</v>
      </c>
      <c r="H159" s="157" t="s">
        <v>93</v>
      </c>
      <c r="I159" s="157"/>
      <c r="J159" s="22"/>
    </row>
    <row r="160" spans="2:12" x14ac:dyDescent="0.25">
      <c r="B160" s="96"/>
      <c r="C160" t="s">
        <v>824</v>
      </c>
      <c r="D160" s="22"/>
      <c r="E160" s="158" t="s">
        <v>94</v>
      </c>
      <c r="F160" s="158" t="s">
        <v>85</v>
      </c>
      <c r="G160" s="158" t="s">
        <v>79</v>
      </c>
      <c r="H160" s="158" t="s">
        <v>95</v>
      </c>
      <c r="I160" s="158"/>
      <c r="J160" s="22"/>
    </row>
    <row r="161" spans="2:12" x14ac:dyDescent="0.25">
      <c r="B161" s="96"/>
      <c r="C161" t="s">
        <v>1367</v>
      </c>
      <c r="D161" s="22"/>
      <c r="E161" s="531" t="s">
        <v>96</v>
      </c>
      <c r="F161" s="22" t="s">
        <v>75</v>
      </c>
      <c r="G161" s="22" t="s">
        <v>82</v>
      </c>
      <c r="H161" s="22" t="s">
        <v>97</v>
      </c>
      <c r="I161" s="22"/>
      <c r="J161" s="22"/>
    </row>
    <row r="162" spans="2:12" x14ac:dyDescent="0.25">
      <c r="B162" s="96"/>
      <c r="D162" s="22"/>
      <c r="E162" s="532"/>
      <c r="F162" s="157" t="s">
        <v>78</v>
      </c>
      <c r="G162" s="157" t="s">
        <v>79</v>
      </c>
      <c r="H162" s="157" t="s">
        <v>82</v>
      </c>
      <c r="I162" s="157"/>
      <c r="J162" s="22"/>
    </row>
    <row r="163" spans="2:12" x14ac:dyDescent="0.25">
      <c r="B163" s="96"/>
      <c r="C163" t="s">
        <v>825</v>
      </c>
      <c r="D163" s="22"/>
      <c r="E163" s="158" t="s">
        <v>98</v>
      </c>
      <c r="F163" s="158" t="s">
        <v>85</v>
      </c>
      <c r="G163" s="158" t="s">
        <v>79</v>
      </c>
      <c r="H163" s="158" t="s">
        <v>77</v>
      </c>
      <c r="I163" s="158"/>
      <c r="J163" s="22"/>
    </row>
    <row r="164" spans="2:12" x14ac:dyDescent="0.25">
      <c r="B164" s="96"/>
      <c r="D164" s="22"/>
      <c r="E164" s="540" t="s">
        <v>2309</v>
      </c>
      <c r="F164" s="22" t="s">
        <v>75</v>
      </c>
      <c r="G164" s="22" t="s">
        <v>76</v>
      </c>
      <c r="H164" s="22" t="s">
        <v>99</v>
      </c>
      <c r="I164" s="22"/>
      <c r="J164" s="22"/>
    </row>
    <row r="165" spans="2:12" x14ac:dyDescent="0.25">
      <c r="B165" s="96"/>
      <c r="C165" s="17" t="s">
        <v>2032</v>
      </c>
      <c r="D165" s="22"/>
      <c r="E165" s="541"/>
      <c r="F165" s="157" t="s">
        <v>78</v>
      </c>
      <c r="G165" s="157" t="s">
        <v>79</v>
      </c>
      <c r="H165" s="157" t="s">
        <v>99</v>
      </c>
      <c r="I165" s="157"/>
      <c r="J165" s="22"/>
    </row>
    <row r="166" spans="2:12" x14ac:dyDescent="0.25">
      <c r="B166" s="96"/>
      <c r="C166" t="s">
        <v>107</v>
      </c>
      <c r="D166" s="22"/>
      <c r="E166" s="158" t="s">
        <v>100</v>
      </c>
      <c r="F166" s="158" t="s">
        <v>85</v>
      </c>
      <c r="G166" s="158" t="s">
        <v>79</v>
      </c>
      <c r="H166" s="158" t="s">
        <v>82</v>
      </c>
      <c r="I166" s="158"/>
      <c r="J166" s="22"/>
      <c r="L166" s="17" t="s">
        <v>2428</v>
      </c>
    </row>
    <row r="167" spans="2:12" ht="30" x14ac:dyDescent="0.25">
      <c r="B167" s="96"/>
      <c r="C167" s="55" t="s">
        <v>1288</v>
      </c>
      <c r="D167" s="22"/>
      <c r="E167" s="173" t="s">
        <v>2380</v>
      </c>
      <c r="F167" s="173" t="s">
        <v>85</v>
      </c>
      <c r="G167" s="173" t="s">
        <v>79</v>
      </c>
      <c r="H167" s="173" t="s">
        <v>77</v>
      </c>
      <c r="I167" s="158"/>
      <c r="J167" s="22"/>
    </row>
    <row r="168" spans="2:12" ht="30" x14ac:dyDescent="0.25">
      <c r="B168" s="96"/>
      <c r="C168" s="55" t="s">
        <v>1286</v>
      </c>
      <c r="D168" s="22"/>
      <c r="E168" s="531" t="s">
        <v>102</v>
      </c>
      <c r="F168" s="160" t="s">
        <v>75</v>
      </c>
      <c r="G168" s="160" t="s">
        <v>103</v>
      </c>
      <c r="H168" s="160" t="s">
        <v>104</v>
      </c>
      <c r="I168" s="287"/>
      <c r="J168" s="22"/>
    </row>
    <row r="169" spans="2:12" x14ac:dyDescent="0.25">
      <c r="B169" s="96"/>
      <c r="C169" t="s">
        <v>109</v>
      </c>
      <c r="D169" s="22"/>
      <c r="E169" s="531"/>
      <c r="F169" s="531" t="s">
        <v>78</v>
      </c>
      <c r="G169" s="290"/>
      <c r="H169" s="531" t="s">
        <v>105</v>
      </c>
      <c r="I169" s="533"/>
      <c r="J169" s="22"/>
    </row>
    <row r="170" spans="2:12" x14ac:dyDescent="0.25">
      <c r="B170" s="96"/>
      <c r="C170" s="20" t="s">
        <v>110</v>
      </c>
      <c r="D170" s="22"/>
      <c r="E170" s="532"/>
      <c r="F170" s="532"/>
      <c r="G170" s="289" t="s">
        <v>79</v>
      </c>
      <c r="H170" s="532"/>
      <c r="I170" s="534"/>
      <c r="J170" s="22"/>
    </row>
    <row r="171" spans="2:12" ht="15" customHeight="1" x14ac:dyDescent="0.25">
      <c r="B171" s="96"/>
      <c r="C171" s="20" t="s">
        <v>112</v>
      </c>
      <c r="D171" s="22"/>
      <c r="E171" s="537" t="s">
        <v>2423</v>
      </c>
      <c r="F171" s="22" t="s">
        <v>85</v>
      </c>
      <c r="G171" s="22" t="s">
        <v>79</v>
      </c>
      <c r="H171" s="22" t="s">
        <v>2426</v>
      </c>
      <c r="I171" s="22"/>
      <c r="J171" s="22"/>
    </row>
    <row r="172" spans="2:12" x14ac:dyDescent="0.25">
      <c r="B172" s="96"/>
      <c r="C172" s="20" t="s">
        <v>113</v>
      </c>
      <c r="D172" s="22"/>
      <c r="E172" s="538"/>
      <c r="F172" s="22" t="s">
        <v>75</v>
      </c>
      <c r="G172" s="22" t="s">
        <v>76</v>
      </c>
      <c r="H172" s="22" t="s">
        <v>2424</v>
      </c>
      <c r="I172" s="22"/>
      <c r="J172" s="22"/>
    </row>
    <row r="173" spans="2:12" ht="15" customHeight="1" x14ac:dyDescent="0.25">
      <c r="B173" s="96"/>
      <c r="D173" s="22"/>
      <c r="E173" s="538"/>
      <c r="F173" s="22" t="s">
        <v>78</v>
      </c>
      <c r="G173" s="22" t="s">
        <v>79</v>
      </c>
      <c r="H173" s="22" t="s">
        <v>2425</v>
      </c>
      <c r="I173" s="296"/>
      <c r="J173" s="22"/>
    </row>
    <row r="174" spans="2:12" ht="30" customHeight="1" x14ac:dyDescent="0.25">
      <c r="B174" s="96"/>
      <c r="C174" s="55" t="s">
        <v>1290</v>
      </c>
      <c r="D174" s="22"/>
      <c r="E174" s="539" t="s">
        <v>2403</v>
      </c>
      <c r="F174" s="288" t="s">
        <v>75</v>
      </c>
      <c r="G174" s="288" t="s">
        <v>76</v>
      </c>
      <c r="H174" s="288" t="s">
        <v>2203</v>
      </c>
      <c r="I174" s="22"/>
      <c r="J174" s="22"/>
    </row>
    <row r="175" spans="2:12" ht="30" customHeight="1" x14ac:dyDescent="0.25">
      <c r="B175" s="96"/>
      <c r="C175" s="55" t="s">
        <v>1369</v>
      </c>
      <c r="D175" s="22"/>
      <c r="E175" s="541"/>
      <c r="F175" s="159" t="s">
        <v>78</v>
      </c>
      <c r="G175" s="159" t="s">
        <v>79</v>
      </c>
      <c r="H175" s="159" t="s">
        <v>82</v>
      </c>
      <c r="I175" s="157"/>
      <c r="J175" s="22"/>
    </row>
    <row r="176" spans="2:12" ht="15" customHeight="1" x14ac:dyDescent="0.25">
      <c r="B176" s="96"/>
      <c r="C176" s="55"/>
      <c r="D176" s="22"/>
      <c r="E176" s="539" t="s">
        <v>2514</v>
      </c>
      <c r="F176" s="542" t="s">
        <v>75</v>
      </c>
      <c r="G176" s="542" t="s">
        <v>76</v>
      </c>
      <c r="H176" s="542" t="s">
        <v>2203</v>
      </c>
      <c r="I176" s="287"/>
      <c r="J176" s="22"/>
    </row>
    <row r="177" spans="2:12" x14ac:dyDescent="0.25">
      <c r="B177" s="96"/>
      <c r="C177" t="s">
        <v>114</v>
      </c>
      <c r="D177" s="22"/>
      <c r="E177" s="540"/>
      <c r="F177" s="531"/>
      <c r="G177" s="531"/>
      <c r="H177" s="531"/>
      <c r="J177" s="22"/>
    </row>
    <row r="178" spans="2:12" x14ac:dyDescent="0.25">
      <c r="B178" s="96"/>
      <c r="C178" t="s">
        <v>115</v>
      </c>
      <c r="D178" s="22"/>
      <c r="E178" s="540"/>
      <c r="F178" s="532" t="s">
        <v>78</v>
      </c>
      <c r="G178" s="532" t="s">
        <v>79</v>
      </c>
      <c r="H178" s="532" t="s">
        <v>82</v>
      </c>
      <c r="I178" s="22"/>
      <c r="J178" s="22"/>
    </row>
    <row r="179" spans="2:12" x14ac:dyDescent="0.25">
      <c r="B179" s="96"/>
      <c r="D179" s="22"/>
      <c r="E179" s="541"/>
      <c r="F179" s="532"/>
      <c r="G179" s="532"/>
      <c r="H179" s="532"/>
      <c r="I179" s="297"/>
      <c r="J179" s="22"/>
    </row>
    <row r="180" spans="2:12" x14ac:dyDescent="0.25">
      <c r="B180" s="96"/>
      <c r="D180" s="22"/>
      <c r="E180" s="539" t="s">
        <v>2175</v>
      </c>
      <c r="F180" s="160" t="s">
        <v>85</v>
      </c>
      <c r="G180" s="160" t="s">
        <v>79</v>
      </c>
      <c r="H180" s="160" t="s">
        <v>106</v>
      </c>
      <c r="I180" s="22"/>
      <c r="J180" s="22"/>
      <c r="L180" s="17" t="s">
        <v>2429</v>
      </c>
    </row>
    <row r="181" spans="2:12" x14ac:dyDescent="0.25">
      <c r="B181" s="96"/>
      <c r="D181" s="22"/>
      <c r="E181" s="540"/>
      <c r="F181" s="160" t="s">
        <v>75</v>
      </c>
      <c r="G181" s="160" t="s">
        <v>103</v>
      </c>
      <c r="H181" s="160" t="s">
        <v>77</v>
      </c>
      <c r="I181" s="22"/>
      <c r="J181" s="22"/>
    </row>
    <row r="182" spans="2:12" x14ac:dyDescent="0.25">
      <c r="B182" s="96"/>
      <c r="C182" s="17" t="s">
        <v>2033</v>
      </c>
      <c r="D182" s="22"/>
      <c r="E182" s="540"/>
      <c r="F182" s="535" t="s">
        <v>78</v>
      </c>
      <c r="G182" s="535" t="s">
        <v>79</v>
      </c>
      <c r="H182" s="535" t="s">
        <v>108</v>
      </c>
      <c r="I182" s="22"/>
      <c r="J182" s="22"/>
    </row>
    <row r="183" spans="2:12" x14ac:dyDescent="0.25">
      <c r="B183" s="96"/>
      <c r="C183" s="17" t="s">
        <v>2034</v>
      </c>
      <c r="E183" s="541"/>
      <c r="F183" s="536"/>
      <c r="G183" s="536"/>
      <c r="H183" s="536"/>
      <c r="I183" s="157"/>
    </row>
    <row r="184" spans="2:12" ht="30" customHeight="1" x14ac:dyDescent="0.25">
      <c r="B184" s="96"/>
      <c r="C184" s="55" t="s">
        <v>693</v>
      </c>
      <c r="E184" s="546" t="s">
        <v>2416</v>
      </c>
      <c r="F184" s="546"/>
      <c r="G184" s="546"/>
      <c r="H184" s="546"/>
      <c r="I184" s="546"/>
      <c r="J184" s="546"/>
    </row>
    <row r="185" spans="2:12" x14ac:dyDescent="0.25">
      <c r="B185" s="96"/>
      <c r="C185" t="s">
        <v>116</v>
      </c>
      <c r="E185" s="22" t="s">
        <v>111</v>
      </c>
      <c r="F185" s="22"/>
      <c r="G185" s="22"/>
      <c r="H185" s="22"/>
      <c r="I185" s="22"/>
    </row>
    <row r="186" spans="2:12" ht="60" x14ac:dyDescent="0.25">
      <c r="B186" s="96"/>
      <c r="C186" s="55" t="s">
        <v>1001</v>
      </c>
      <c r="E186" s="145"/>
    </row>
    <row r="187" spans="2:12" ht="30" x14ac:dyDescent="0.25">
      <c r="B187" s="96"/>
      <c r="C187" s="55" t="s">
        <v>1002</v>
      </c>
    </row>
    <row r="188" spans="2:12" ht="30" x14ac:dyDescent="0.25">
      <c r="B188" s="96"/>
      <c r="C188" s="55" t="s">
        <v>1003</v>
      </c>
    </row>
    <row r="189" spans="2:12" ht="15" customHeight="1" x14ac:dyDescent="0.25">
      <c r="B189" s="96"/>
    </row>
    <row r="190" spans="2:12" x14ac:dyDescent="0.25">
      <c r="B190" s="96"/>
      <c r="C190" t="s">
        <v>117</v>
      </c>
    </row>
    <row r="191" spans="2:12" ht="15" customHeight="1" x14ac:dyDescent="0.25">
      <c r="B191" s="96"/>
      <c r="C191" t="s">
        <v>118</v>
      </c>
    </row>
    <row r="192" spans="2:12" x14ac:dyDescent="0.25">
      <c r="B192" s="96"/>
      <c r="C192" t="s">
        <v>119</v>
      </c>
    </row>
    <row r="193" spans="2:3" x14ac:dyDescent="0.25">
      <c r="B193" s="96"/>
      <c r="C193" t="s">
        <v>120</v>
      </c>
    </row>
    <row r="194" spans="2:3" x14ac:dyDescent="0.25">
      <c r="B194" s="96"/>
      <c r="C194" t="s">
        <v>121</v>
      </c>
    </row>
    <row r="195" spans="2:3" x14ac:dyDescent="0.25">
      <c r="B195" s="96"/>
    </row>
    <row r="196" spans="2:3" x14ac:dyDescent="0.25">
      <c r="B196" s="96"/>
      <c r="C196" s="17" t="s">
        <v>2035</v>
      </c>
    </row>
    <row r="197" spans="2:3" ht="30" x14ac:dyDescent="0.25">
      <c r="B197" s="96"/>
      <c r="C197" s="55" t="s">
        <v>1004</v>
      </c>
    </row>
    <row r="198" spans="2:3" x14ac:dyDescent="0.25">
      <c r="B198" s="96"/>
      <c r="C198" t="s">
        <v>122</v>
      </c>
    </row>
    <row r="199" spans="2:3" ht="60" x14ac:dyDescent="0.25">
      <c r="B199" s="96"/>
      <c r="C199" s="55" t="s">
        <v>1005</v>
      </c>
    </row>
    <row r="200" spans="2:3" ht="30" x14ac:dyDescent="0.25">
      <c r="B200" s="96"/>
      <c r="C200" s="55" t="s">
        <v>1006</v>
      </c>
    </row>
    <row r="201" spans="2:3" x14ac:dyDescent="0.25">
      <c r="B201" s="96"/>
      <c r="C201" t="s">
        <v>123</v>
      </c>
    </row>
    <row r="202" spans="2:3" x14ac:dyDescent="0.25">
      <c r="B202" s="96"/>
    </row>
    <row r="203" spans="2:3" x14ac:dyDescent="0.25">
      <c r="B203" s="96"/>
      <c r="C203" s="17" t="s">
        <v>2036</v>
      </c>
    </row>
    <row r="204" spans="2:3" ht="30" x14ac:dyDescent="0.25">
      <c r="B204" s="96"/>
      <c r="C204" s="55" t="s">
        <v>1007</v>
      </c>
    </row>
    <row r="205" spans="2:3" x14ac:dyDescent="0.25">
      <c r="B205" s="96"/>
    </row>
    <row r="206" spans="2:3" x14ac:dyDescent="0.25">
      <c r="B206" s="96"/>
      <c r="C206" s="543" t="s">
        <v>1374</v>
      </c>
    </row>
    <row r="207" spans="2:3" x14ac:dyDescent="0.25">
      <c r="B207" s="96"/>
      <c r="C207" s="543"/>
    </row>
    <row r="208" spans="2:3" x14ac:dyDescent="0.25">
      <c r="B208" s="96"/>
      <c r="C208" s="543"/>
    </row>
    <row r="209" spans="2:3" x14ac:dyDescent="0.25">
      <c r="B209" s="96"/>
      <c r="C209" s="544" t="s">
        <v>1375</v>
      </c>
    </row>
    <row r="210" spans="2:3" x14ac:dyDescent="0.25">
      <c r="B210" s="96"/>
      <c r="C210" s="544"/>
    </row>
    <row r="211" spans="2:3" x14ac:dyDescent="0.25">
      <c r="B211" s="96"/>
      <c r="C211" s="544"/>
    </row>
    <row r="212" spans="2:3" x14ac:dyDescent="0.25">
      <c r="B212" s="96"/>
      <c r="C212" s="544"/>
    </row>
    <row r="213" spans="2:3" x14ac:dyDescent="0.25">
      <c r="B213" s="96"/>
      <c r="C213" s="544"/>
    </row>
    <row r="214" spans="2:3" x14ac:dyDescent="0.25">
      <c r="B214" s="96"/>
      <c r="C214" s="544"/>
    </row>
    <row r="215" spans="2:3" x14ac:dyDescent="0.25">
      <c r="B215" s="96"/>
      <c r="C215" s="544"/>
    </row>
    <row r="216" spans="2:3" x14ac:dyDescent="0.25">
      <c r="B216" s="96"/>
      <c r="C216" s="544"/>
    </row>
    <row r="217" spans="2:3" x14ac:dyDescent="0.25">
      <c r="B217" s="96"/>
      <c r="C217" s="545" t="s">
        <v>1376</v>
      </c>
    </row>
    <row r="218" spans="2:3" x14ac:dyDescent="0.25">
      <c r="B218" s="96"/>
      <c r="C218" s="545"/>
    </row>
    <row r="219" spans="2:3" x14ac:dyDescent="0.25">
      <c r="B219" s="96"/>
      <c r="C219" s="545"/>
    </row>
    <row r="220" spans="2:3" x14ac:dyDescent="0.25">
      <c r="B220" s="96"/>
      <c r="C220" s="545"/>
    </row>
    <row r="221" spans="2:3" x14ac:dyDescent="0.25">
      <c r="B221" s="96"/>
      <c r="C221" s="545"/>
    </row>
    <row r="222" spans="2:3" x14ac:dyDescent="0.25">
      <c r="B222" s="96"/>
      <c r="C222" s="545"/>
    </row>
    <row r="223" spans="2:3" x14ac:dyDescent="0.25">
      <c r="B223" s="96"/>
      <c r="C223" s="545"/>
    </row>
    <row r="224" spans="2:3" x14ac:dyDescent="0.25">
      <c r="B224" s="96"/>
      <c r="C224" s="545"/>
    </row>
    <row r="225" spans="2:3" x14ac:dyDescent="0.25">
      <c r="B225" s="96"/>
      <c r="C225" s="545"/>
    </row>
    <row r="226" spans="2:3" x14ac:dyDescent="0.25">
      <c r="B226" s="96"/>
      <c r="C226" s="545"/>
    </row>
    <row r="227" spans="2:3" x14ac:dyDescent="0.25">
      <c r="B227" s="96"/>
      <c r="C227" s="545"/>
    </row>
    <row r="228" spans="2:3" x14ac:dyDescent="0.25">
      <c r="B228" s="96"/>
      <c r="C228" s="545"/>
    </row>
    <row r="229" spans="2:3" x14ac:dyDescent="0.25">
      <c r="B229" s="96"/>
      <c r="C229" s="545"/>
    </row>
    <row r="230" spans="2:3" x14ac:dyDescent="0.25">
      <c r="B230" s="96"/>
      <c r="C230" s="545"/>
    </row>
    <row r="231" spans="2:3" x14ac:dyDescent="0.25">
      <c r="B231" s="96"/>
      <c r="C231" s="545"/>
    </row>
    <row r="232" spans="2:3" x14ac:dyDescent="0.25">
      <c r="B232" s="96"/>
      <c r="C232" s="545"/>
    </row>
    <row r="233" spans="2:3" x14ac:dyDescent="0.25">
      <c r="B233" s="96"/>
      <c r="C233" s="545"/>
    </row>
    <row r="234" spans="2:3" x14ac:dyDescent="0.25">
      <c r="B234" s="96"/>
      <c r="C234" s="545"/>
    </row>
    <row r="235" spans="2:3" x14ac:dyDescent="0.25">
      <c r="B235" s="96"/>
    </row>
    <row r="236" spans="2:3" ht="45" x14ac:dyDescent="0.25">
      <c r="B236" s="96"/>
      <c r="C236" s="55" t="s">
        <v>1008</v>
      </c>
    </row>
    <row r="237" spans="2:3" x14ac:dyDescent="0.25">
      <c r="B237" s="96"/>
      <c r="C237" t="s">
        <v>1381</v>
      </c>
    </row>
    <row r="238" spans="2:3" x14ac:dyDescent="0.25">
      <c r="B238" s="96"/>
    </row>
    <row r="239" spans="2:3" x14ac:dyDescent="0.25">
      <c r="B239" s="96"/>
      <c r="C239" t="s">
        <v>124</v>
      </c>
    </row>
    <row r="240" spans="2:3" ht="60" x14ac:dyDescent="0.25">
      <c r="B240" s="96"/>
      <c r="C240" s="55" t="s">
        <v>1380</v>
      </c>
    </row>
    <row r="241" spans="2:3" ht="30" x14ac:dyDescent="0.25">
      <c r="B241" s="96"/>
      <c r="C241" s="55" t="s">
        <v>1002</v>
      </c>
    </row>
    <row r="242" spans="2:3" x14ac:dyDescent="0.25">
      <c r="B242" s="96"/>
      <c r="C242" t="s">
        <v>1003</v>
      </c>
    </row>
    <row r="243" spans="2:3" x14ac:dyDescent="0.25">
      <c r="B243" s="96"/>
    </row>
    <row r="244" spans="2:3" x14ac:dyDescent="0.25">
      <c r="B244" s="96"/>
      <c r="C244" t="s">
        <v>117</v>
      </c>
    </row>
    <row r="245" spans="2:3" x14ac:dyDescent="0.25">
      <c r="B245" s="96"/>
      <c r="C245" t="s">
        <v>125</v>
      </c>
    </row>
    <row r="246" spans="2:3" x14ac:dyDescent="0.25">
      <c r="B246" s="96"/>
      <c r="C246" t="s">
        <v>119</v>
      </c>
    </row>
    <row r="247" spans="2:3" x14ac:dyDescent="0.25">
      <c r="B247" s="96"/>
      <c r="C247" t="s">
        <v>120</v>
      </c>
    </row>
    <row r="248" spans="2:3" x14ac:dyDescent="0.25">
      <c r="B248" s="96"/>
      <c r="C248" t="s">
        <v>121</v>
      </c>
    </row>
    <row r="249" spans="2:3" x14ac:dyDescent="0.25">
      <c r="B249" s="96"/>
      <c r="C249" t="s">
        <v>126</v>
      </c>
    </row>
    <row r="250" spans="2:3" x14ac:dyDescent="0.25">
      <c r="B250" s="96"/>
    </row>
    <row r="251" spans="2:3" x14ac:dyDescent="0.25">
      <c r="B251" s="96"/>
      <c r="C251" s="17" t="s">
        <v>2037</v>
      </c>
    </row>
    <row r="252" spans="2:3" ht="30" x14ac:dyDescent="0.25">
      <c r="B252" s="96"/>
      <c r="C252" s="55" t="s">
        <v>1007</v>
      </c>
    </row>
    <row r="253" spans="2:3" x14ac:dyDescent="0.25">
      <c r="B253" s="96"/>
    </row>
    <row r="254" spans="2:3" x14ac:dyDescent="0.25">
      <c r="B254" s="96"/>
      <c r="C254" s="543" t="s">
        <v>1374</v>
      </c>
    </row>
    <row r="255" spans="2:3" x14ac:dyDescent="0.25">
      <c r="B255" s="96"/>
      <c r="C255" s="543"/>
    </row>
    <row r="256" spans="2:3" x14ac:dyDescent="0.25">
      <c r="B256" s="96"/>
      <c r="C256" s="543"/>
    </row>
    <row r="257" spans="2:3" x14ac:dyDescent="0.25">
      <c r="B257" s="96"/>
      <c r="C257" s="544" t="s">
        <v>1375</v>
      </c>
    </row>
    <row r="258" spans="2:3" x14ac:dyDescent="0.25">
      <c r="B258" s="96"/>
      <c r="C258" s="544"/>
    </row>
    <row r="259" spans="2:3" x14ac:dyDescent="0.25">
      <c r="B259" s="96"/>
      <c r="C259" s="544"/>
    </row>
    <row r="260" spans="2:3" x14ac:dyDescent="0.25">
      <c r="B260" s="96"/>
      <c r="C260" s="544"/>
    </row>
    <row r="261" spans="2:3" x14ac:dyDescent="0.25">
      <c r="B261" s="96"/>
      <c r="C261" s="544"/>
    </row>
    <row r="262" spans="2:3" x14ac:dyDescent="0.25">
      <c r="B262" s="96"/>
      <c r="C262" s="544"/>
    </row>
    <row r="263" spans="2:3" x14ac:dyDescent="0.25">
      <c r="B263" s="96"/>
      <c r="C263" s="544"/>
    </row>
    <row r="264" spans="2:3" x14ac:dyDescent="0.25">
      <c r="B264" s="96"/>
      <c r="C264" s="544"/>
    </row>
    <row r="265" spans="2:3" x14ac:dyDescent="0.25">
      <c r="B265" s="96"/>
      <c r="C265" s="545" t="s">
        <v>1378</v>
      </c>
    </row>
    <row r="266" spans="2:3" x14ac:dyDescent="0.25">
      <c r="B266" s="96"/>
      <c r="C266" s="545"/>
    </row>
    <row r="267" spans="2:3" x14ac:dyDescent="0.25">
      <c r="B267" s="96"/>
      <c r="C267" s="545"/>
    </row>
    <row r="268" spans="2:3" x14ac:dyDescent="0.25">
      <c r="B268" s="96"/>
      <c r="C268" s="545"/>
    </row>
    <row r="269" spans="2:3" x14ac:dyDescent="0.25">
      <c r="B269" s="96"/>
      <c r="C269" s="545"/>
    </row>
    <row r="270" spans="2:3" x14ac:dyDescent="0.25">
      <c r="B270" s="96"/>
      <c r="C270" s="545"/>
    </row>
    <row r="271" spans="2:3" x14ac:dyDescent="0.25">
      <c r="B271" s="96"/>
      <c r="C271" s="545"/>
    </row>
    <row r="272" spans="2:3" x14ac:dyDescent="0.25">
      <c r="B272" s="96"/>
      <c r="C272" s="545"/>
    </row>
    <row r="273" spans="2:3" x14ac:dyDescent="0.25">
      <c r="B273" s="96"/>
      <c r="C273" s="545"/>
    </row>
    <row r="274" spans="2:3" x14ac:dyDescent="0.25">
      <c r="B274" s="96"/>
      <c r="C274" s="545"/>
    </row>
    <row r="275" spans="2:3" x14ac:dyDescent="0.25">
      <c r="B275" s="96"/>
      <c r="C275" s="545"/>
    </row>
    <row r="276" spans="2:3" x14ac:dyDescent="0.25">
      <c r="B276" s="96"/>
      <c r="C276" s="545"/>
    </row>
    <row r="277" spans="2:3" x14ac:dyDescent="0.25">
      <c r="B277" s="96"/>
      <c r="C277" s="545"/>
    </row>
    <row r="278" spans="2:3" x14ac:dyDescent="0.25">
      <c r="B278" s="96"/>
      <c r="C278" s="545"/>
    </row>
    <row r="279" spans="2:3" x14ac:dyDescent="0.25">
      <c r="B279" s="96"/>
      <c r="C279" s="545"/>
    </row>
    <row r="280" spans="2:3" x14ac:dyDescent="0.25">
      <c r="B280" s="96"/>
      <c r="C280" s="545"/>
    </row>
    <row r="281" spans="2:3" x14ac:dyDescent="0.25">
      <c r="B281" s="96"/>
      <c r="C281" s="545"/>
    </row>
    <row r="282" spans="2:3" x14ac:dyDescent="0.25">
      <c r="B282" s="96"/>
      <c r="C282" s="545"/>
    </row>
    <row r="283" spans="2:3" x14ac:dyDescent="0.25">
      <c r="B283" s="96"/>
    </row>
    <row r="284" spans="2:3" ht="45" x14ac:dyDescent="0.25">
      <c r="B284" s="96"/>
      <c r="C284" s="55" t="s">
        <v>1379</v>
      </c>
    </row>
    <row r="285" spans="2:3" x14ac:dyDescent="0.25">
      <c r="B285" s="96"/>
      <c r="C285" t="s">
        <v>1381</v>
      </c>
    </row>
    <row r="286" spans="2:3" x14ac:dyDescent="0.25">
      <c r="B286" s="96"/>
    </row>
    <row r="287" spans="2:3" x14ac:dyDescent="0.25">
      <c r="B287" s="96"/>
      <c r="C287" t="s">
        <v>124</v>
      </c>
    </row>
    <row r="288" spans="2:3" ht="60" x14ac:dyDescent="0.25">
      <c r="B288" s="96"/>
      <c r="C288" s="55" t="s">
        <v>1009</v>
      </c>
    </row>
    <row r="289" spans="2:3" ht="30" x14ac:dyDescent="0.25">
      <c r="B289" s="96"/>
      <c r="C289" s="55" t="s">
        <v>1002</v>
      </c>
    </row>
    <row r="290" spans="2:3" ht="30" x14ac:dyDescent="0.25">
      <c r="B290" s="96"/>
      <c r="C290" s="55" t="s">
        <v>1003</v>
      </c>
    </row>
    <row r="291" spans="2:3" x14ac:dyDescent="0.25">
      <c r="B291" s="96"/>
    </row>
    <row r="292" spans="2:3" x14ac:dyDescent="0.25">
      <c r="B292" s="96"/>
      <c r="C292" t="s">
        <v>117</v>
      </c>
    </row>
    <row r="293" spans="2:3" x14ac:dyDescent="0.25">
      <c r="B293" s="96"/>
      <c r="C293" t="s">
        <v>125</v>
      </c>
    </row>
    <row r="294" spans="2:3" x14ac:dyDescent="0.25">
      <c r="B294" s="96"/>
      <c r="C294" t="s">
        <v>119</v>
      </c>
    </row>
    <row r="295" spans="2:3" x14ac:dyDescent="0.25">
      <c r="B295" s="96"/>
      <c r="C295" t="s">
        <v>120</v>
      </c>
    </row>
    <row r="296" spans="2:3" x14ac:dyDescent="0.25">
      <c r="B296" s="96"/>
      <c r="C296" t="s">
        <v>121</v>
      </c>
    </row>
    <row r="297" spans="2:3" x14ac:dyDescent="0.25">
      <c r="B297" s="96"/>
      <c r="C297" t="s">
        <v>126</v>
      </c>
    </row>
    <row r="298" spans="2:3" x14ac:dyDescent="0.25">
      <c r="B298" s="96"/>
    </row>
    <row r="299" spans="2:3" x14ac:dyDescent="0.25">
      <c r="B299" s="96"/>
      <c r="C299" s="17" t="s">
        <v>2038</v>
      </c>
    </row>
    <row r="300" spans="2:3" x14ac:dyDescent="0.25">
      <c r="B300" s="96"/>
      <c r="C300" s="17" t="s">
        <v>2039</v>
      </c>
    </row>
    <row r="301" spans="2:3" ht="60" x14ac:dyDescent="0.25">
      <c r="B301" s="96"/>
      <c r="C301" s="55" t="s">
        <v>859</v>
      </c>
    </row>
    <row r="302" spans="2:3" x14ac:dyDescent="0.25">
      <c r="B302" s="96"/>
    </row>
    <row r="303" spans="2:3" x14ac:dyDescent="0.25">
      <c r="B303" s="96"/>
      <c r="C303" s="144" t="s">
        <v>129</v>
      </c>
    </row>
    <row r="304" spans="2:3" x14ac:dyDescent="0.25">
      <c r="B304" s="96"/>
      <c r="C304" s="145" t="s">
        <v>853</v>
      </c>
    </row>
    <row r="305" spans="2:3" x14ac:dyDescent="0.25">
      <c r="B305" s="96"/>
      <c r="C305" s="145" t="s">
        <v>128</v>
      </c>
    </row>
    <row r="306" spans="2:3" x14ac:dyDescent="0.25">
      <c r="B306" s="96"/>
      <c r="C306" s="145" t="s">
        <v>2524</v>
      </c>
    </row>
    <row r="307" spans="2:3" x14ac:dyDescent="0.25">
      <c r="B307" s="96"/>
      <c r="C307" t="s">
        <v>127</v>
      </c>
    </row>
    <row r="308" spans="2:3" x14ac:dyDescent="0.25">
      <c r="B308" s="96"/>
      <c r="C308" t="s">
        <v>1316</v>
      </c>
    </row>
    <row r="309" spans="2:3" x14ac:dyDescent="0.25">
      <c r="B309" s="96"/>
      <c r="C309" t="s">
        <v>854</v>
      </c>
    </row>
    <row r="310" spans="2:3" x14ac:dyDescent="0.25">
      <c r="B310" s="96"/>
    </row>
    <row r="311" spans="2:3" x14ac:dyDescent="0.25">
      <c r="B311" s="96"/>
      <c r="C311" s="17" t="s">
        <v>2040</v>
      </c>
    </row>
    <row r="312" spans="2:3" x14ac:dyDescent="0.25">
      <c r="B312" s="96"/>
      <c r="C312" t="s">
        <v>861</v>
      </c>
    </row>
    <row r="313" spans="2:3" x14ac:dyDescent="0.25">
      <c r="B313" s="96"/>
      <c r="C313" s="146" t="s">
        <v>129</v>
      </c>
    </row>
    <row r="314" spans="2:3" x14ac:dyDescent="0.25">
      <c r="B314" s="96"/>
      <c r="C314" t="s">
        <v>765</v>
      </c>
    </row>
    <row r="315" spans="2:3" x14ac:dyDescent="0.25">
      <c r="B315" s="96"/>
      <c r="C315" t="s">
        <v>855</v>
      </c>
    </row>
    <row r="316" spans="2:3" x14ac:dyDescent="0.25">
      <c r="B316" s="96"/>
      <c r="C316" t="s">
        <v>2524</v>
      </c>
    </row>
    <row r="317" spans="2:3" x14ac:dyDescent="0.25">
      <c r="B317" s="96"/>
      <c r="C317" t="s">
        <v>856</v>
      </c>
    </row>
    <row r="318" spans="2:3" x14ac:dyDescent="0.25">
      <c r="B318" s="96"/>
    </row>
    <row r="319" spans="2:3" x14ac:dyDescent="0.25">
      <c r="B319" s="96"/>
      <c r="C319" s="17" t="s">
        <v>2041</v>
      </c>
    </row>
    <row r="320" spans="2:3" x14ac:dyDescent="0.25">
      <c r="B320" s="96"/>
      <c r="C320" s="17" t="s">
        <v>2042</v>
      </c>
    </row>
    <row r="321" spans="2:16" ht="60" x14ac:dyDescent="0.25">
      <c r="B321" s="96"/>
      <c r="C321" s="55" t="s">
        <v>860</v>
      </c>
    </row>
    <row r="322" spans="2:16" x14ac:dyDescent="0.25">
      <c r="B322" s="96"/>
      <c r="C322" s="146" t="s">
        <v>129</v>
      </c>
    </row>
    <row r="323" spans="2:16" x14ac:dyDescent="0.25">
      <c r="B323" s="96"/>
      <c r="C323" t="s">
        <v>853</v>
      </c>
    </row>
    <row r="324" spans="2:16" x14ac:dyDescent="0.25">
      <c r="B324" s="96"/>
      <c r="C324" t="s">
        <v>857</v>
      </c>
    </row>
    <row r="325" spans="2:16" x14ac:dyDescent="0.25">
      <c r="B325" s="96"/>
      <c r="C325" s="145" t="s">
        <v>1980</v>
      </c>
    </row>
    <row r="326" spans="2:16" x14ac:dyDescent="0.25">
      <c r="B326" s="96"/>
      <c r="C326" s="145"/>
    </row>
    <row r="327" spans="2:16" ht="30" x14ac:dyDescent="0.25">
      <c r="B327" s="96"/>
      <c r="C327" s="55" t="s">
        <v>2518</v>
      </c>
    </row>
    <row r="328" spans="2:16" x14ac:dyDescent="0.25">
      <c r="B328" s="96"/>
    </row>
    <row r="329" spans="2:16" x14ac:dyDescent="0.25">
      <c r="B329" s="96"/>
      <c r="C329" s="17" t="s">
        <v>2043</v>
      </c>
    </row>
    <row r="330" spans="2:16" x14ac:dyDescent="0.25">
      <c r="B330" s="96"/>
      <c r="C330" s="55" t="s">
        <v>869</v>
      </c>
    </row>
    <row r="331" spans="2:16" x14ac:dyDescent="0.25">
      <c r="B331" s="96"/>
      <c r="C331" s="147" t="s">
        <v>129</v>
      </c>
    </row>
    <row r="332" spans="2:16" x14ac:dyDescent="0.25">
      <c r="B332" s="96"/>
      <c r="C332" t="s">
        <v>765</v>
      </c>
    </row>
    <row r="333" spans="2:16" x14ac:dyDescent="0.25">
      <c r="B333" s="96"/>
      <c r="C333" t="s">
        <v>128</v>
      </c>
    </row>
    <row r="334" spans="2:16" x14ac:dyDescent="0.25">
      <c r="B334" s="96"/>
      <c r="C334" t="s">
        <v>1980</v>
      </c>
    </row>
    <row r="335" spans="2:16" x14ac:dyDescent="0.25">
      <c r="B335" s="96"/>
      <c r="C335" t="s">
        <v>858</v>
      </c>
    </row>
    <row r="336" spans="2:16" x14ac:dyDescent="0.25">
      <c r="B336" s="96"/>
      <c r="F336" s="145"/>
      <c r="G336" s="145"/>
      <c r="H336" s="145"/>
      <c r="I336" s="145"/>
      <c r="J336" s="145"/>
      <c r="K336" s="145"/>
      <c r="L336" s="145"/>
      <c r="M336" s="145"/>
      <c r="N336" s="145"/>
      <c r="O336" s="145"/>
      <c r="P336" s="145"/>
    </row>
    <row r="337" spans="2:16" x14ac:dyDescent="0.25">
      <c r="B337" s="96"/>
      <c r="C337" s="17" t="s">
        <v>2044</v>
      </c>
      <c r="F337" s="145"/>
      <c r="G337" s="145"/>
      <c r="H337" s="145"/>
      <c r="I337" s="145"/>
      <c r="J337" s="145"/>
      <c r="K337" s="145"/>
      <c r="L337" s="145"/>
      <c r="M337" s="145"/>
      <c r="N337" s="145"/>
      <c r="O337" s="145"/>
      <c r="P337" s="145"/>
    </row>
    <row r="338" spans="2:16" ht="30" x14ac:dyDescent="0.25">
      <c r="B338" s="96"/>
      <c r="C338" s="55" t="s">
        <v>1977</v>
      </c>
      <c r="F338" s="145"/>
      <c r="G338" s="145"/>
      <c r="H338" s="145"/>
      <c r="I338" s="145"/>
      <c r="J338" s="145"/>
      <c r="K338" s="145"/>
      <c r="L338" s="145"/>
      <c r="M338" s="145"/>
      <c r="N338" s="145"/>
    </row>
    <row r="339" spans="2:16" x14ac:dyDescent="0.25">
      <c r="B339" s="96"/>
      <c r="F339" s="145"/>
      <c r="G339" s="145"/>
      <c r="H339" s="145"/>
      <c r="I339" s="145"/>
      <c r="J339" s="145"/>
      <c r="K339" s="145"/>
      <c r="L339" s="145"/>
      <c r="M339" s="145"/>
      <c r="N339" s="145"/>
    </row>
    <row r="340" spans="2:16" x14ac:dyDescent="0.25">
      <c r="B340" s="96"/>
      <c r="C340" t="s">
        <v>129</v>
      </c>
    </row>
    <row r="341" spans="2:16" x14ac:dyDescent="0.25">
      <c r="B341" s="96"/>
      <c r="C341" t="s">
        <v>130</v>
      </c>
    </row>
    <row r="342" spans="2:16" x14ac:dyDescent="0.25">
      <c r="B342" s="96"/>
      <c r="C342" t="s">
        <v>131</v>
      </c>
    </row>
    <row r="343" spans="2:16" x14ac:dyDescent="0.25">
      <c r="B343" s="96"/>
      <c r="C343" t="s">
        <v>1978</v>
      </c>
    </row>
    <row r="344" spans="2:16" x14ac:dyDescent="0.25">
      <c r="B344" s="96"/>
      <c r="C344" t="s">
        <v>132</v>
      </c>
    </row>
    <row r="345" spans="2:16" x14ac:dyDescent="0.25">
      <c r="B345" s="96"/>
      <c r="C345" t="s">
        <v>133</v>
      </c>
    </row>
    <row r="346" spans="2:16" x14ac:dyDescent="0.25">
      <c r="B346" s="96"/>
      <c r="C346" t="s">
        <v>134</v>
      </c>
    </row>
    <row r="347" spans="2:16" x14ac:dyDescent="0.25">
      <c r="B347" s="96"/>
      <c r="C347" t="s">
        <v>1979</v>
      </c>
    </row>
    <row r="348" spans="2:16" x14ac:dyDescent="0.25">
      <c r="B348" s="96"/>
      <c r="C348" t="s">
        <v>135</v>
      </c>
    </row>
    <row r="349" spans="2:16" x14ac:dyDescent="0.25">
      <c r="B349" s="96"/>
    </row>
    <row r="350" spans="2:16" x14ac:dyDescent="0.25">
      <c r="B350" s="96"/>
      <c r="C350" t="s">
        <v>136</v>
      </c>
    </row>
    <row r="351" spans="2:16" x14ac:dyDescent="0.25">
      <c r="B351" s="96"/>
      <c r="C351" t="s">
        <v>137</v>
      </c>
    </row>
    <row r="352" spans="2:16" x14ac:dyDescent="0.25">
      <c r="B352" s="96"/>
    </row>
    <row r="353" spans="2:3" x14ac:dyDescent="0.25">
      <c r="B353" s="96"/>
    </row>
    <row r="354" spans="2:3" ht="18.75" x14ac:dyDescent="0.3">
      <c r="B354" s="96"/>
      <c r="C354" s="18" t="s">
        <v>2045</v>
      </c>
    </row>
    <row r="355" spans="2:3" x14ac:dyDescent="0.25">
      <c r="B355" s="96"/>
    </row>
    <row r="356" spans="2:3" x14ac:dyDescent="0.25">
      <c r="B356" s="96"/>
      <c r="C356" s="17" t="s">
        <v>2046</v>
      </c>
    </row>
    <row r="357" spans="2:3" ht="30" x14ac:dyDescent="0.25">
      <c r="B357" s="96"/>
      <c r="C357" s="55" t="s">
        <v>999</v>
      </c>
    </row>
    <row r="358" spans="2:3" x14ac:dyDescent="0.25">
      <c r="B358" s="96"/>
    </row>
    <row r="359" spans="2:3" x14ac:dyDescent="0.25">
      <c r="B359" s="96"/>
      <c r="C359" t="s">
        <v>129</v>
      </c>
    </row>
    <row r="360" spans="2:3" ht="45" customHeight="1" x14ac:dyDescent="0.25">
      <c r="B360" s="96"/>
      <c r="C360" s="55" t="s">
        <v>1000</v>
      </c>
    </row>
    <row r="361" spans="2:3" x14ac:dyDescent="0.25">
      <c r="B361" s="96"/>
    </row>
    <row r="362" spans="2:3" x14ac:dyDescent="0.25">
      <c r="B362" s="96"/>
      <c r="C362" s="17" t="s">
        <v>2047</v>
      </c>
    </row>
    <row r="363" spans="2:3" x14ac:dyDescent="0.25">
      <c r="B363" s="96"/>
      <c r="C363" t="s">
        <v>138</v>
      </c>
    </row>
    <row r="364" spans="2:3" x14ac:dyDescent="0.25">
      <c r="B364" s="96"/>
      <c r="C364" t="s">
        <v>998</v>
      </c>
    </row>
    <row r="365" spans="2:3" x14ac:dyDescent="0.25">
      <c r="B365" s="96"/>
      <c r="C365" t="s">
        <v>139</v>
      </c>
    </row>
    <row r="366" spans="2:3" x14ac:dyDescent="0.25">
      <c r="B366" s="96"/>
      <c r="C366" t="s">
        <v>140</v>
      </c>
    </row>
    <row r="367" spans="2:3" x14ac:dyDescent="0.25">
      <c r="B367" s="96"/>
      <c r="C367" t="s">
        <v>141</v>
      </c>
    </row>
    <row r="368" spans="2:3" x14ac:dyDescent="0.25">
      <c r="B368" s="96"/>
      <c r="C368" t="s">
        <v>142</v>
      </c>
    </row>
    <row r="369" spans="2:9" x14ac:dyDescent="0.25">
      <c r="B369" s="96"/>
      <c r="C369" t="s">
        <v>143</v>
      </c>
    </row>
    <row r="370" spans="2:9" x14ac:dyDescent="0.25">
      <c r="B370" s="96"/>
    </row>
    <row r="371" spans="2:9" x14ac:dyDescent="0.25">
      <c r="B371" s="96"/>
      <c r="C371" s="17" t="s">
        <v>2048</v>
      </c>
    </row>
    <row r="372" spans="2:9" x14ac:dyDescent="0.25">
      <c r="B372" s="96"/>
      <c r="C372" s="17" t="s">
        <v>2049</v>
      </c>
    </row>
    <row r="373" spans="2:9" x14ac:dyDescent="0.25">
      <c r="B373" s="96"/>
      <c r="C373" t="s">
        <v>144</v>
      </c>
    </row>
    <row r="374" spans="2:9" x14ac:dyDescent="0.25">
      <c r="B374" s="96"/>
      <c r="C374" t="s">
        <v>129</v>
      </c>
    </row>
    <row r="375" spans="2:9" x14ac:dyDescent="0.25">
      <c r="B375" s="96"/>
      <c r="C375" t="s">
        <v>145</v>
      </c>
    </row>
    <row r="376" spans="2:9" x14ac:dyDescent="0.25">
      <c r="B376" s="96"/>
    </row>
    <row r="377" spans="2:9" ht="30" x14ac:dyDescent="0.25">
      <c r="B377" s="96"/>
      <c r="C377" s="55" t="s">
        <v>957</v>
      </c>
    </row>
    <row r="378" spans="2:9" x14ac:dyDescent="0.25">
      <c r="B378" s="96"/>
    </row>
    <row r="379" spans="2:9" x14ac:dyDescent="0.25">
      <c r="B379" s="96"/>
      <c r="C379" t="s">
        <v>158</v>
      </c>
      <c r="D379" s="22"/>
      <c r="E379" s="22"/>
      <c r="F379" s="22"/>
      <c r="G379" s="22"/>
      <c r="H379" s="22"/>
      <c r="I379" s="22"/>
    </row>
    <row r="380" spans="2:9" ht="75" x14ac:dyDescent="0.25">
      <c r="B380" s="96"/>
      <c r="C380" s="55" t="s">
        <v>997</v>
      </c>
      <c r="D380" s="22"/>
      <c r="E380" s="21" t="s">
        <v>146</v>
      </c>
      <c r="F380" s="21" t="s">
        <v>147</v>
      </c>
      <c r="G380" s="21" t="s">
        <v>148</v>
      </c>
      <c r="H380" s="104"/>
      <c r="I380" s="22"/>
    </row>
    <row r="381" spans="2:9" ht="75" x14ac:dyDescent="0.25">
      <c r="B381" s="96"/>
      <c r="C381" s="55" t="s">
        <v>1768</v>
      </c>
      <c r="D381" s="22"/>
      <c r="E381" s="22" t="s">
        <v>149</v>
      </c>
      <c r="F381" s="22" t="s">
        <v>150</v>
      </c>
      <c r="G381" s="22" t="s">
        <v>151</v>
      </c>
      <c r="H381" s="22"/>
      <c r="I381" s="22"/>
    </row>
    <row r="382" spans="2:9" x14ac:dyDescent="0.25">
      <c r="B382" s="96"/>
      <c r="D382" s="22"/>
      <c r="E382" s="22" t="s">
        <v>152</v>
      </c>
      <c r="F382" s="22" t="s">
        <v>153</v>
      </c>
      <c r="G382" s="22" t="s">
        <v>154</v>
      </c>
      <c r="H382" s="22"/>
      <c r="I382" s="22"/>
    </row>
    <row r="383" spans="2:9" x14ac:dyDescent="0.25">
      <c r="B383" s="96"/>
      <c r="D383" s="22"/>
      <c r="E383" s="22" t="s">
        <v>155</v>
      </c>
      <c r="F383" s="22" t="s">
        <v>156</v>
      </c>
      <c r="G383" s="22" t="s">
        <v>157</v>
      </c>
      <c r="H383" s="22"/>
      <c r="I383" s="22"/>
    </row>
    <row r="384" spans="2:9" x14ac:dyDescent="0.25">
      <c r="B384" s="96"/>
      <c r="D384" s="22"/>
      <c r="E384" s="22" t="s">
        <v>159</v>
      </c>
      <c r="F384" s="22" t="s">
        <v>160</v>
      </c>
      <c r="G384" s="22" t="s">
        <v>161</v>
      </c>
      <c r="H384" s="22"/>
      <c r="I384" s="22"/>
    </row>
    <row r="385" spans="2:14" x14ac:dyDescent="0.25">
      <c r="B385" s="96"/>
      <c r="D385" s="22"/>
      <c r="E385" s="22" t="s">
        <v>162</v>
      </c>
      <c r="F385" s="105">
        <v>2</v>
      </c>
      <c r="G385" s="22" t="s">
        <v>163</v>
      </c>
      <c r="H385" s="22"/>
      <c r="I385" s="22"/>
    </row>
    <row r="386" spans="2:14" x14ac:dyDescent="0.25">
      <c r="B386" s="96"/>
      <c r="D386" s="22"/>
      <c r="E386" s="22" t="s">
        <v>164</v>
      </c>
      <c r="F386" s="22" t="s">
        <v>165</v>
      </c>
      <c r="G386" s="106" t="s">
        <v>166</v>
      </c>
      <c r="H386" s="22"/>
      <c r="I386" s="22"/>
    </row>
    <row r="387" spans="2:14" x14ac:dyDescent="0.25">
      <c r="B387" s="96"/>
      <c r="D387" s="22"/>
      <c r="E387" s="101" t="s">
        <v>167</v>
      </c>
      <c r="F387" s="101" t="s">
        <v>168</v>
      </c>
      <c r="G387" s="22" t="s">
        <v>169</v>
      </c>
      <c r="H387" s="22"/>
      <c r="I387" s="22"/>
    </row>
    <row r="388" spans="2:14" x14ac:dyDescent="0.25">
      <c r="B388" s="96"/>
      <c r="D388" s="22"/>
      <c r="E388" s="101" t="s">
        <v>170</v>
      </c>
      <c r="F388" s="101" t="s">
        <v>171</v>
      </c>
      <c r="G388" s="22"/>
      <c r="H388" s="22"/>
      <c r="I388" s="22"/>
    </row>
    <row r="389" spans="2:14" x14ac:dyDescent="0.25">
      <c r="B389" s="96"/>
      <c r="D389" s="22"/>
      <c r="E389" s="22" t="s">
        <v>172</v>
      </c>
      <c r="F389" s="22" t="s">
        <v>173</v>
      </c>
      <c r="G389" s="22"/>
      <c r="H389" s="22"/>
      <c r="I389" s="22"/>
    </row>
    <row r="390" spans="2:14" x14ac:dyDescent="0.25">
      <c r="B390" s="96"/>
      <c r="D390" s="22"/>
      <c r="E390" s="22" t="s">
        <v>174</v>
      </c>
      <c r="F390" s="105">
        <v>25</v>
      </c>
      <c r="G390" s="22"/>
      <c r="H390" s="22"/>
      <c r="I390" s="22"/>
    </row>
    <row r="391" spans="2:14" x14ac:dyDescent="0.25">
      <c r="B391" s="96"/>
      <c r="C391" s="17" t="s">
        <v>2050</v>
      </c>
      <c r="D391" s="22"/>
      <c r="E391" s="22"/>
      <c r="F391" s="22"/>
      <c r="G391" s="22"/>
      <c r="H391" s="22"/>
      <c r="I391" s="22"/>
    </row>
    <row r="392" spans="2:14" x14ac:dyDescent="0.25">
      <c r="B392" s="96"/>
      <c r="C392" t="s">
        <v>175</v>
      </c>
      <c r="D392" s="102"/>
      <c r="E392" s="102"/>
      <c r="F392" s="102"/>
      <c r="G392" s="102"/>
      <c r="H392" s="102"/>
      <c r="I392" s="102"/>
      <c r="J392" s="102"/>
      <c r="K392" s="102"/>
      <c r="L392" s="102"/>
      <c r="M392" s="102"/>
      <c r="N392" s="102"/>
    </row>
    <row r="393" spans="2:14" x14ac:dyDescent="0.25">
      <c r="B393" s="96"/>
      <c r="C393" t="s">
        <v>129</v>
      </c>
      <c r="D393" s="102"/>
      <c r="E393" s="107" t="s">
        <v>772</v>
      </c>
      <c r="F393" s="102"/>
      <c r="G393" s="102"/>
      <c r="H393" s="102"/>
      <c r="I393" s="102"/>
      <c r="J393" s="102"/>
      <c r="K393" s="102"/>
      <c r="L393" s="102"/>
      <c r="M393" s="102"/>
      <c r="N393" s="102"/>
    </row>
    <row r="394" spans="2:14" x14ac:dyDescent="0.25">
      <c r="B394" s="96"/>
      <c r="C394" t="s">
        <v>996</v>
      </c>
      <c r="D394" s="102"/>
      <c r="E394" s="102" t="s">
        <v>773</v>
      </c>
      <c r="F394" s="102"/>
      <c r="G394" s="102"/>
      <c r="H394" s="102"/>
      <c r="I394" s="102"/>
      <c r="J394" s="102"/>
      <c r="K394" s="102"/>
      <c r="L394" s="102"/>
      <c r="M394" s="102"/>
      <c r="N394" s="102"/>
    </row>
    <row r="395" spans="2:14" x14ac:dyDescent="0.25">
      <c r="B395" s="96"/>
      <c r="D395" s="102"/>
      <c r="E395" s="102" t="s">
        <v>774</v>
      </c>
      <c r="F395" s="102"/>
      <c r="G395" s="102"/>
      <c r="H395" s="102"/>
      <c r="I395" s="102"/>
      <c r="J395" s="102"/>
      <c r="K395" s="102"/>
      <c r="L395" s="102"/>
      <c r="M395" s="102"/>
      <c r="N395" s="102"/>
    </row>
    <row r="396" spans="2:14" x14ac:dyDescent="0.25">
      <c r="B396" s="96"/>
      <c r="C396" s="17" t="s">
        <v>2051</v>
      </c>
      <c r="D396" s="102"/>
      <c r="E396" s="102" t="s">
        <v>775</v>
      </c>
      <c r="F396" s="102"/>
      <c r="G396" s="102"/>
      <c r="H396" s="102"/>
      <c r="I396" s="102"/>
      <c r="J396" s="102"/>
      <c r="K396" s="102"/>
      <c r="L396" s="102"/>
      <c r="M396" s="102"/>
      <c r="N396" s="102"/>
    </row>
    <row r="397" spans="2:14" ht="45" x14ac:dyDescent="0.25">
      <c r="B397" s="96"/>
      <c r="C397" s="55" t="s">
        <v>2383</v>
      </c>
      <c r="D397" s="102"/>
      <c r="E397" s="102"/>
      <c r="F397" s="102"/>
      <c r="G397" s="102"/>
      <c r="H397" s="102"/>
      <c r="I397" s="102"/>
      <c r="J397" s="102"/>
      <c r="K397" s="102"/>
      <c r="L397" s="102"/>
      <c r="M397" s="102"/>
      <c r="N397" s="102"/>
    </row>
    <row r="398" spans="2:14" x14ac:dyDescent="0.25">
      <c r="B398" s="96"/>
    </row>
    <row r="399" spans="2:14" x14ac:dyDescent="0.25">
      <c r="B399" s="96"/>
      <c r="C399" s="17" t="s">
        <v>2052</v>
      </c>
    </row>
    <row r="400" spans="2:14" x14ac:dyDescent="0.25">
      <c r="B400" s="96"/>
      <c r="C400" t="s">
        <v>176</v>
      </c>
    </row>
    <row r="401" spans="2:3" x14ac:dyDescent="0.25">
      <c r="B401" s="96"/>
      <c r="C401" t="s">
        <v>129</v>
      </c>
    </row>
    <row r="402" spans="2:3" x14ac:dyDescent="0.25">
      <c r="B402" s="96"/>
      <c r="C402" s="55" t="s">
        <v>995</v>
      </c>
    </row>
    <row r="403" spans="2:3" x14ac:dyDescent="0.25">
      <c r="B403" s="96"/>
      <c r="C403" t="s">
        <v>177</v>
      </c>
    </row>
    <row r="404" spans="2:3" x14ac:dyDescent="0.25">
      <c r="B404" s="96"/>
      <c r="C404" t="s">
        <v>178</v>
      </c>
    </row>
    <row r="405" spans="2:3" x14ac:dyDescent="0.25">
      <c r="B405" s="96"/>
      <c r="C405" t="s">
        <v>807</v>
      </c>
    </row>
    <row r="406" spans="2:3" x14ac:dyDescent="0.25">
      <c r="B406" s="96"/>
      <c r="C406" t="s">
        <v>808</v>
      </c>
    </row>
    <row r="407" spans="2:3" x14ac:dyDescent="0.25">
      <c r="B407" s="96"/>
    </row>
    <row r="408" spans="2:3" x14ac:dyDescent="0.25">
      <c r="B408" s="96"/>
      <c r="C408" s="17" t="s">
        <v>2053</v>
      </c>
    </row>
    <row r="409" spans="2:3" ht="30" x14ac:dyDescent="0.25">
      <c r="B409" s="96"/>
      <c r="C409" s="55" t="s">
        <v>993</v>
      </c>
    </row>
    <row r="410" spans="2:3" x14ac:dyDescent="0.25">
      <c r="B410" s="96"/>
    </row>
    <row r="411" spans="2:3" x14ac:dyDescent="0.25">
      <c r="B411" s="96"/>
      <c r="C411" t="s">
        <v>129</v>
      </c>
    </row>
    <row r="412" spans="2:3" ht="60" x14ac:dyDescent="0.25">
      <c r="B412" s="96"/>
      <c r="C412" s="55" t="s">
        <v>994</v>
      </c>
    </row>
    <row r="413" spans="2:3" x14ac:dyDescent="0.25">
      <c r="B413" s="96"/>
    </row>
    <row r="414" spans="2:3" x14ac:dyDescent="0.25">
      <c r="B414" s="96"/>
      <c r="C414" s="17" t="s">
        <v>2054</v>
      </c>
    </row>
    <row r="415" spans="2:3" ht="105" x14ac:dyDescent="0.25">
      <c r="B415" s="96"/>
      <c r="C415" s="55" t="s">
        <v>1796</v>
      </c>
    </row>
    <row r="416" spans="2:3" x14ac:dyDescent="0.25">
      <c r="B416" s="96"/>
      <c r="C416" s="55"/>
    </row>
    <row r="417" spans="2:3" x14ac:dyDescent="0.25">
      <c r="B417" s="96"/>
      <c r="C417" s="17" t="s">
        <v>2055</v>
      </c>
    </row>
    <row r="418" spans="2:3" ht="105" x14ac:dyDescent="0.25">
      <c r="B418" s="96"/>
      <c r="C418" s="55" t="s">
        <v>1797</v>
      </c>
    </row>
    <row r="419" spans="2:3" x14ac:dyDescent="0.25">
      <c r="B419" s="96"/>
      <c r="C419" s="55"/>
    </row>
    <row r="420" spans="2:3" x14ac:dyDescent="0.25">
      <c r="B420" s="96"/>
    </row>
    <row r="421" spans="2:3" ht="18.75" x14ac:dyDescent="0.3">
      <c r="B421" s="96"/>
      <c r="C421" s="18" t="s">
        <v>2056</v>
      </c>
    </row>
    <row r="422" spans="2:3" x14ac:dyDescent="0.25">
      <c r="B422" s="96"/>
    </row>
    <row r="423" spans="2:3" x14ac:dyDescent="0.25">
      <c r="B423" s="96"/>
      <c r="C423" s="17" t="s">
        <v>2057</v>
      </c>
    </row>
    <row r="424" spans="2:3" x14ac:dyDescent="0.25">
      <c r="B424" s="96"/>
      <c r="C424" s="17" t="s">
        <v>2058</v>
      </c>
    </row>
    <row r="425" spans="2:3" ht="30" x14ac:dyDescent="0.25">
      <c r="B425" s="96"/>
      <c r="C425" s="55" t="s">
        <v>992</v>
      </c>
    </row>
    <row r="426" spans="2:3" x14ac:dyDescent="0.25">
      <c r="B426" s="96"/>
    </row>
    <row r="427" spans="2:3" x14ac:dyDescent="0.25">
      <c r="B427" s="96"/>
      <c r="C427" s="17" t="s">
        <v>2059</v>
      </c>
    </row>
    <row r="428" spans="2:3" ht="45" x14ac:dyDescent="0.25">
      <c r="B428" s="96"/>
      <c r="C428" s="55" t="s">
        <v>991</v>
      </c>
    </row>
    <row r="429" spans="2:3" x14ac:dyDescent="0.25">
      <c r="B429" s="96"/>
    </row>
    <row r="430" spans="2:3" x14ac:dyDescent="0.25">
      <c r="B430" s="96"/>
      <c r="C430" s="17" t="s">
        <v>2310</v>
      </c>
    </row>
    <row r="431" spans="2:3" ht="30" x14ac:dyDescent="0.25">
      <c r="B431" s="96"/>
      <c r="C431" s="55" t="s">
        <v>1413</v>
      </c>
    </row>
    <row r="432" spans="2:3" x14ac:dyDescent="0.25">
      <c r="B432" s="96"/>
    </row>
    <row r="433" spans="2:3" x14ac:dyDescent="0.25">
      <c r="B433" s="96"/>
      <c r="C433" s="17" t="s">
        <v>2614</v>
      </c>
    </row>
    <row r="434" spans="2:3" ht="135" x14ac:dyDescent="0.25">
      <c r="B434" s="96"/>
      <c r="C434" s="55" t="s">
        <v>2616</v>
      </c>
    </row>
    <row r="435" spans="2:3" x14ac:dyDescent="0.25">
      <c r="B435" s="96"/>
    </row>
    <row r="436" spans="2:3" x14ac:dyDescent="0.25">
      <c r="B436" s="96"/>
      <c r="C436" s="17" t="s">
        <v>2311</v>
      </c>
    </row>
    <row r="437" spans="2:3" ht="45" customHeight="1" x14ac:dyDescent="0.25">
      <c r="B437" s="96"/>
      <c r="C437" s="55" t="s">
        <v>2618</v>
      </c>
    </row>
    <row r="438" spans="2:3" ht="30" x14ac:dyDescent="0.25">
      <c r="B438" s="96"/>
      <c r="C438" s="55" t="s">
        <v>2325</v>
      </c>
    </row>
    <row r="439" spans="2:3" x14ac:dyDescent="0.25">
      <c r="B439" s="96"/>
    </row>
    <row r="440" spans="2:3" x14ac:dyDescent="0.25">
      <c r="B440" s="96"/>
      <c r="C440" s="17" t="s">
        <v>2312</v>
      </c>
    </row>
    <row r="441" spans="2:3" ht="75" x14ac:dyDescent="0.25">
      <c r="B441" s="96"/>
      <c r="C441" s="55" t="s">
        <v>1353</v>
      </c>
    </row>
    <row r="442" spans="2:3" x14ac:dyDescent="0.25">
      <c r="B442" s="96"/>
      <c r="C442" t="s">
        <v>179</v>
      </c>
    </row>
    <row r="443" spans="2:3" x14ac:dyDescent="0.25">
      <c r="B443" s="96"/>
      <c r="C443" t="s">
        <v>180</v>
      </c>
    </row>
    <row r="444" spans="2:3" x14ac:dyDescent="0.25">
      <c r="B444" s="96"/>
      <c r="C444" t="s">
        <v>181</v>
      </c>
    </row>
    <row r="445" spans="2:3" x14ac:dyDescent="0.25">
      <c r="B445" s="96"/>
    </row>
    <row r="446" spans="2:3" x14ac:dyDescent="0.25">
      <c r="B446" s="96"/>
      <c r="C446" s="17" t="s">
        <v>2623</v>
      </c>
    </row>
    <row r="447" spans="2:3" ht="60" x14ac:dyDescent="0.25">
      <c r="B447" s="96"/>
      <c r="C447" s="55" t="s">
        <v>2625</v>
      </c>
    </row>
    <row r="448" spans="2:3" x14ac:dyDescent="0.25">
      <c r="B448" s="96"/>
      <c r="C448" t="s">
        <v>2624</v>
      </c>
    </row>
    <row r="449" spans="2:3" x14ac:dyDescent="0.25">
      <c r="B449" s="96"/>
      <c r="C449" s="55" t="s">
        <v>2695</v>
      </c>
    </row>
    <row r="450" spans="2:3" x14ac:dyDescent="0.25">
      <c r="B450" s="96"/>
      <c r="C450" t="s">
        <v>2696</v>
      </c>
    </row>
    <row r="451" spans="2:3" x14ac:dyDescent="0.25">
      <c r="B451" s="96"/>
      <c r="C451" t="s">
        <v>2697</v>
      </c>
    </row>
    <row r="452" spans="2:3" x14ac:dyDescent="0.25">
      <c r="B452" s="96"/>
      <c r="C452" t="s">
        <v>2698</v>
      </c>
    </row>
    <row r="453" spans="2:3" x14ac:dyDescent="0.25">
      <c r="B453" s="96"/>
      <c r="C453" s="55" t="s">
        <v>2589</v>
      </c>
    </row>
    <row r="454" spans="2:3" x14ac:dyDescent="0.25">
      <c r="B454" s="96"/>
      <c r="C454" t="s">
        <v>182</v>
      </c>
    </row>
    <row r="455" spans="2:3" x14ac:dyDescent="0.25">
      <c r="B455" s="96"/>
    </row>
    <row r="456" spans="2:3" x14ac:dyDescent="0.25">
      <c r="B456" s="96"/>
      <c r="C456" s="17" t="s">
        <v>2313</v>
      </c>
    </row>
    <row r="457" spans="2:3" ht="45" x14ac:dyDescent="0.25">
      <c r="B457" s="96"/>
      <c r="C457" s="55" t="s">
        <v>990</v>
      </c>
    </row>
    <row r="458" spans="2:3" x14ac:dyDescent="0.25">
      <c r="B458" s="96"/>
      <c r="C458" t="s">
        <v>183</v>
      </c>
    </row>
    <row r="459" spans="2:3" ht="30" x14ac:dyDescent="0.25">
      <c r="B459" s="96"/>
      <c r="C459" s="55" t="s">
        <v>1528</v>
      </c>
    </row>
    <row r="460" spans="2:3" x14ac:dyDescent="0.25">
      <c r="B460" s="96"/>
      <c r="C460" t="s">
        <v>184</v>
      </c>
    </row>
    <row r="461" spans="2:3" x14ac:dyDescent="0.25">
      <c r="B461" s="96"/>
      <c r="C461" t="s">
        <v>185</v>
      </c>
    </row>
    <row r="462" spans="2:3" x14ac:dyDescent="0.25">
      <c r="B462" s="96"/>
      <c r="C462" t="s">
        <v>186</v>
      </c>
    </row>
    <row r="463" spans="2:3" x14ac:dyDescent="0.25">
      <c r="B463" s="96"/>
      <c r="C463" t="s">
        <v>187</v>
      </c>
    </row>
    <row r="464" spans="2:3" x14ac:dyDescent="0.25">
      <c r="B464" s="96"/>
      <c r="C464" t="s">
        <v>188</v>
      </c>
    </row>
    <row r="465" spans="2:6" x14ac:dyDescent="0.25">
      <c r="B465" s="96"/>
    </row>
    <row r="466" spans="2:6" ht="23.25" x14ac:dyDescent="0.25">
      <c r="B466" s="96"/>
      <c r="C466" s="30" t="s">
        <v>2583</v>
      </c>
      <c r="D466" s="529" t="s">
        <v>189</v>
      </c>
      <c r="E466" s="530"/>
      <c r="F466" s="294"/>
    </row>
    <row r="467" spans="2:6" x14ac:dyDescent="0.25">
      <c r="B467" s="96"/>
      <c r="D467" s="34"/>
      <c r="E467" s="34"/>
    </row>
    <row r="468" spans="2:6" x14ac:dyDescent="0.25">
      <c r="B468" s="96"/>
      <c r="C468" t="s">
        <v>190</v>
      </c>
    </row>
    <row r="469" spans="2:6" x14ac:dyDescent="0.25">
      <c r="B469" s="96"/>
      <c r="C469" t="s">
        <v>191</v>
      </c>
    </row>
    <row r="470" spans="2:6" x14ac:dyDescent="0.25">
      <c r="B470" s="96"/>
      <c r="C470" t="s">
        <v>989</v>
      </c>
    </row>
    <row r="471" spans="2:6" x14ac:dyDescent="0.25">
      <c r="B471" s="96"/>
      <c r="C471" t="s">
        <v>192</v>
      </c>
    </row>
    <row r="472" spans="2:6" x14ac:dyDescent="0.25">
      <c r="B472" s="96"/>
    </row>
    <row r="473" spans="2:6" x14ac:dyDescent="0.25">
      <c r="B473" s="96"/>
      <c r="C473" s="17" t="s">
        <v>2317</v>
      </c>
    </row>
    <row r="474" spans="2:6" ht="45" x14ac:dyDescent="0.25">
      <c r="B474" s="96"/>
      <c r="C474" s="55" t="s">
        <v>988</v>
      </c>
    </row>
    <row r="475" spans="2:6" ht="15" customHeight="1" x14ac:dyDescent="0.25">
      <c r="B475" s="96"/>
      <c r="C475" t="s">
        <v>193</v>
      </c>
    </row>
    <row r="476" spans="2:6" x14ac:dyDescent="0.25">
      <c r="B476" s="96"/>
    </row>
    <row r="477" spans="2:6" x14ac:dyDescent="0.25">
      <c r="B477" s="96"/>
      <c r="C477" s="17" t="s">
        <v>2321</v>
      </c>
    </row>
    <row r="478" spans="2:6" ht="30" x14ac:dyDescent="0.25">
      <c r="B478" s="96"/>
      <c r="C478" s="55" t="s">
        <v>987</v>
      </c>
    </row>
    <row r="479" spans="2:6" x14ac:dyDescent="0.25">
      <c r="B479" s="96"/>
      <c r="C479" t="s">
        <v>194</v>
      </c>
    </row>
    <row r="480" spans="2:6" x14ac:dyDescent="0.25">
      <c r="B480" s="96"/>
      <c r="C480" t="s">
        <v>195</v>
      </c>
    </row>
    <row r="481" spans="2:3" x14ac:dyDescent="0.25">
      <c r="B481" s="96"/>
      <c r="C481" t="s">
        <v>196</v>
      </c>
    </row>
    <row r="482" spans="2:3" x14ac:dyDescent="0.25">
      <c r="B482" s="96"/>
    </row>
    <row r="483" spans="2:3" x14ac:dyDescent="0.25">
      <c r="B483" s="96"/>
      <c r="C483" s="17" t="s">
        <v>2322</v>
      </c>
    </row>
    <row r="484" spans="2:3" ht="30" x14ac:dyDescent="0.25">
      <c r="B484" s="96"/>
      <c r="C484" s="55" t="s">
        <v>1390</v>
      </c>
    </row>
    <row r="485" spans="2:3" x14ac:dyDescent="0.25">
      <c r="B485" s="96"/>
    </row>
    <row r="486" spans="2:3" x14ac:dyDescent="0.25">
      <c r="B486" s="96"/>
      <c r="C486" s="17" t="s">
        <v>2320</v>
      </c>
    </row>
    <row r="487" spans="2:3" ht="30" x14ac:dyDescent="0.25">
      <c r="B487" s="96"/>
      <c r="C487" s="55" t="s">
        <v>986</v>
      </c>
    </row>
    <row r="488" spans="2:3" x14ac:dyDescent="0.25">
      <c r="B488" s="96"/>
    </row>
    <row r="489" spans="2:3" x14ac:dyDescent="0.25">
      <c r="B489" s="96"/>
      <c r="C489" s="17" t="s">
        <v>2060</v>
      </c>
    </row>
    <row r="490" spans="2:3" x14ac:dyDescent="0.25">
      <c r="B490" s="96"/>
      <c r="C490" s="17" t="s">
        <v>2061</v>
      </c>
    </row>
    <row r="491" spans="2:3" ht="30" x14ac:dyDescent="0.25">
      <c r="B491" s="96"/>
      <c r="C491" s="55" t="s">
        <v>985</v>
      </c>
    </row>
    <row r="492" spans="2:3" x14ac:dyDescent="0.25">
      <c r="B492" s="96"/>
    </row>
    <row r="493" spans="2:3" x14ac:dyDescent="0.25">
      <c r="B493" s="96"/>
      <c r="C493" s="17" t="s">
        <v>2062</v>
      </c>
    </row>
    <row r="494" spans="2:3" ht="45" x14ac:dyDescent="0.25">
      <c r="B494" s="96"/>
      <c r="C494" s="55" t="s">
        <v>984</v>
      </c>
    </row>
    <row r="495" spans="2:3" x14ac:dyDescent="0.25">
      <c r="B495" s="96"/>
    </row>
    <row r="496" spans="2:3" x14ac:dyDescent="0.25">
      <c r="B496" s="96"/>
      <c r="C496" s="17" t="s">
        <v>2063</v>
      </c>
    </row>
    <row r="497" spans="2:3" ht="45" x14ac:dyDescent="0.25">
      <c r="B497" s="96"/>
      <c r="C497" s="55" t="s">
        <v>983</v>
      </c>
    </row>
    <row r="498" spans="2:3" x14ac:dyDescent="0.25">
      <c r="B498" s="96"/>
      <c r="C498" t="s">
        <v>198</v>
      </c>
    </row>
    <row r="499" spans="2:3" x14ac:dyDescent="0.25">
      <c r="B499" s="96"/>
    </row>
    <row r="500" spans="2:3" x14ac:dyDescent="0.25">
      <c r="B500" s="96"/>
      <c r="C500" s="17" t="s">
        <v>2064</v>
      </c>
    </row>
    <row r="501" spans="2:3" x14ac:dyDescent="0.25">
      <c r="B501" s="96"/>
      <c r="C501" t="s">
        <v>1414</v>
      </c>
    </row>
    <row r="502" spans="2:3" x14ac:dyDescent="0.25">
      <c r="B502" s="96"/>
    </row>
    <row r="503" spans="2:3" x14ac:dyDescent="0.25">
      <c r="B503" s="96"/>
      <c r="C503" s="17" t="s">
        <v>2065</v>
      </c>
    </row>
    <row r="504" spans="2:3" x14ac:dyDescent="0.25">
      <c r="B504" s="96"/>
      <c r="C504" s="17" t="s">
        <v>2645</v>
      </c>
    </row>
    <row r="505" spans="2:3" ht="30" x14ac:dyDescent="0.25">
      <c r="B505" s="96"/>
      <c r="C505" s="55" t="s">
        <v>2540</v>
      </c>
    </row>
    <row r="506" spans="2:3" x14ac:dyDescent="0.25">
      <c r="B506" s="96"/>
    </row>
    <row r="507" spans="2:3" x14ac:dyDescent="0.25">
      <c r="B507" s="96"/>
      <c r="C507" t="s">
        <v>200</v>
      </c>
    </row>
    <row r="508" spans="2:3" x14ac:dyDescent="0.25">
      <c r="B508" s="96"/>
      <c r="C508" t="s">
        <v>2539</v>
      </c>
    </row>
    <row r="509" spans="2:3" x14ac:dyDescent="0.25">
      <c r="B509" s="96"/>
      <c r="C509" t="s">
        <v>199</v>
      </c>
    </row>
    <row r="510" spans="2:3" x14ac:dyDescent="0.25">
      <c r="B510" s="96"/>
    </row>
    <row r="511" spans="2:3" x14ac:dyDescent="0.25">
      <c r="B511" s="96"/>
      <c r="C511" s="17" t="s">
        <v>2066</v>
      </c>
    </row>
    <row r="512" spans="2:3" x14ac:dyDescent="0.25">
      <c r="B512" s="96"/>
      <c r="C512" s="17" t="s">
        <v>2067</v>
      </c>
    </row>
    <row r="513" spans="2:3" ht="45" x14ac:dyDescent="0.25">
      <c r="B513" s="96"/>
      <c r="C513" s="55" t="s">
        <v>1386</v>
      </c>
    </row>
    <row r="514" spans="2:3" x14ac:dyDescent="0.25">
      <c r="B514" s="96"/>
    </row>
    <row r="515" spans="2:3" x14ac:dyDescent="0.25">
      <c r="B515" s="96"/>
      <c r="C515" s="17" t="s">
        <v>2068</v>
      </c>
    </row>
    <row r="516" spans="2:3" ht="45" x14ac:dyDescent="0.25">
      <c r="B516" s="96"/>
      <c r="C516" s="55" t="s">
        <v>982</v>
      </c>
    </row>
    <row r="517" spans="2:3" x14ac:dyDescent="0.25">
      <c r="B517" s="96"/>
    </row>
    <row r="518" spans="2:3" x14ac:dyDescent="0.25">
      <c r="B518" s="96"/>
      <c r="C518" s="17" t="s">
        <v>2069</v>
      </c>
    </row>
    <row r="519" spans="2:3" x14ac:dyDescent="0.25">
      <c r="B519" s="96"/>
      <c r="C519" s="17" t="s">
        <v>2070</v>
      </c>
    </row>
    <row r="520" spans="2:3" ht="45" x14ac:dyDescent="0.25">
      <c r="B520" s="96"/>
      <c r="C520" s="55" t="s">
        <v>981</v>
      </c>
    </row>
    <row r="521" spans="2:3" x14ac:dyDescent="0.25">
      <c r="B521" s="96"/>
    </row>
    <row r="522" spans="2:3" x14ac:dyDescent="0.25">
      <c r="B522" s="96"/>
      <c r="C522" t="s">
        <v>809</v>
      </c>
    </row>
    <row r="523" spans="2:3" x14ac:dyDescent="0.25">
      <c r="B523" s="96"/>
      <c r="C523" t="s">
        <v>202</v>
      </c>
    </row>
    <row r="524" spans="2:3" x14ac:dyDescent="0.25">
      <c r="B524" s="96"/>
      <c r="C524" t="s">
        <v>1388</v>
      </c>
    </row>
    <row r="525" spans="2:3" x14ac:dyDescent="0.25">
      <c r="B525" s="96"/>
      <c r="C525" t="s">
        <v>1387</v>
      </c>
    </row>
    <row r="526" spans="2:3" x14ac:dyDescent="0.25">
      <c r="B526" s="96"/>
      <c r="C526" t="s">
        <v>203</v>
      </c>
    </row>
    <row r="527" spans="2:3" x14ac:dyDescent="0.25">
      <c r="B527" s="96"/>
      <c r="C527" t="s">
        <v>204</v>
      </c>
    </row>
    <row r="528" spans="2:3" x14ac:dyDescent="0.25">
      <c r="B528" s="96"/>
      <c r="C528" t="s">
        <v>1389</v>
      </c>
    </row>
    <row r="529" spans="2:3" x14ac:dyDescent="0.25">
      <c r="B529" s="96"/>
      <c r="C529" t="s">
        <v>1387</v>
      </c>
    </row>
    <row r="530" spans="2:3" x14ac:dyDescent="0.25">
      <c r="B530" s="96"/>
      <c r="C530" t="s">
        <v>205</v>
      </c>
    </row>
    <row r="531" spans="2:3" x14ac:dyDescent="0.25">
      <c r="B531" s="96"/>
    </row>
    <row r="532" spans="2:3" ht="60" x14ac:dyDescent="0.25">
      <c r="B532" s="96"/>
      <c r="C532" s="55" t="s">
        <v>980</v>
      </c>
    </row>
    <row r="533" spans="2:3" x14ac:dyDescent="0.25">
      <c r="B533" s="96"/>
      <c r="C533" s="55"/>
    </row>
    <row r="534" spans="2:3" x14ac:dyDescent="0.25">
      <c r="B534" s="96"/>
    </row>
    <row r="535" spans="2:3" ht="18.75" x14ac:dyDescent="0.3">
      <c r="B535" s="96"/>
      <c r="C535" s="18" t="s">
        <v>2071</v>
      </c>
    </row>
    <row r="536" spans="2:3" x14ac:dyDescent="0.25">
      <c r="B536" s="96"/>
    </row>
    <row r="537" spans="2:3" x14ac:dyDescent="0.25">
      <c r="B537" s="96"/>
      <c r="C537" s="17" t="s">
        <v>2072</v>
      </c>
    </row>
    <row r="538" spans="2:3" x14ac:dyDescent="0.25">
      <c r="B538" s="96"/>
      <c r="C538" s="17" t="s">
        <v>2073</v>
      </c>
    </row>
    <row r="539" spans="2:3" ht="45" x14ac:dyDescent="0.25">
      <c r="B539" s="96"/>
      <c r="C539" s="55" t="s">
        <v>977</v>
      </c>
    </row>
    <row r="540" spans="2:3" ht="45" x14ac:dyDescent="0.25">
      <c r="B540" s="96"/>
      <c r="C540" s="55" t="s">
        <v>978</v>
      </c>
    </row>
    <row r="541" spans="2:3" ht="75" customHeight="1" x14ac:dyDescent="0.25">
      <c r="B541" s="96"/>
      <c r="C541" s="55" t="s">
        <v>979</v>
      </c>
    </row>
    <row r="542" spans="2:3" x14ac:dyDescent="0.25">
      <c r="B542" s="96"/>
    </row>
    <row r="543" spans="2:3" x14ac:dyDescent="0.25">
      <c r="B543" s="96"/>
      <c r="C543" s="17" t="s">
        <v>2074</v>
      </c>
    </row>
    <row r="544" spans="2:3" x14ac:dyDescent="0.25">
      <c r="B544" s="96"/>
      <c r="C544" t="s">
        <v>207</v>
      </c>
    </row>
    <row r="545" spans="2:3" x14ac:dyDescent="0.25">
      <c r="B545" s="96"/>
      <c r="C545" t="s">
        <v>2708</v>
      </c>
    </row>
    <row r="546" spans="2:3" x14ac:dyDescent="0.25">
      <c r="B546" s="96"/>
      <c r="C546" t="s">
        <v>208</v>
      </c>
    </row>
    <row r="547" spans="2:3" x14ac:dyDescent="0.25">
      <c r="B547" s="96"/>
      <c r="C547" t="s">
        <v>209</v>
      </c>
    </row>
    <row r="548" spans="2:3" ht="45" x14ac:dyDescent="0.25">
      <c r="B548" s="96"/>
      <c r="C548" s="55" t="s">
        <v>976</v>
      </c>
    </row>
    <row r="549" spans="2:3" x14ac:dyDescent="0.25">
      <c r="B549" s="96"/>
      <c r="C549" t="s">
        <v>210</v>
      </c>
    </row>
    <row r="550" spans="2:3" x14ac:dyDescent="0.25">
      <c r="B550" s="96"/>
      <c r="C550" s="33" t="s">
        <v>211</v>
      </c>
    </row>
    <row r="551" spans="2:3" ht="30" x14ac:dyDescent="0.25">
      <c r="B551" s="96"/>
      <c r="C551" s="153" t="s">
        <v>975</v>
      </c>
    </row>
    <row r="552" spans="2:3" x14ac:dyDescent="0.25">
      <c r="B552" s="96"/>
      <c r="C552" s="33" t="s">
        <v>212</v>
      </c>
    </row>
    <row r="553" spans="2:3" ht="45" x14ac:dyDescent="0.25">
      <c r="B553" s="96"/>
      <c r="C553" s="153" t="s">
        <v>974</v>
      </c>
    </row>
    <row r="554" spans="2:3" x14ac:dyDescent="0.25">
      <c r="B554" s="96"/>
      <c r="C554" s="33" t="s">
        <v>213</v>
      </c>
    </row>
    <row r="555" spans="2:3" ht="30" x14ac:dyDescent="0.25">
      <c r="B555" s="96"/>
      <c r="C555" s="153" t="s">
        <v>973</v>
      </c>
    </row>
    <row r="556" spans="2:3" x14ac:dyDescent="0.25">
      <c r="B556" s="96"/>
      <c r="C556" s="33" t="s">
        <v>214</v>
      </c>
    </row>
    <row r="557" spans="2:3" x14ac:dyDescent="0.25">
      <c r="B557" s="96"/>
      <c r="C557" s="33" t="s">
        <v>215</v>
      </c>
    </row>
    <row r="558" spans="2:3" x14ac:dyDescent="0.25">
      <c r="B558" s="96"/>
      <c r="C558" s="33" t="s">
        <v>216</v>
      </c>
    </row>
    <row r="559" spans="2:3" x14ac:dyDescent="0.25">
      <c r="B559" s="96"/>
      <c r="C559" s="33" t="s">
        <v>217</v>
      </c>
    </row>
    <row r="560" spans="2:3" x14ac:dyDescent="0.25">
      <c r="B560" s="96"/>
      <c r="C560" s="33" t="s">
        <v>218</v>
      </c>
    </row>
    <row r="561" spans="2:3" ht="30" x14ac:dyDescent="0.25">
      <c r="B561" s="96"/>
      <c r="C561" s="55" t="s">
        <v>972</v>
      </c>
    </row>
    <row r="562" spans="2:3" x14ac:dyDescent="0.25">
      <c r="B562" s="96"/>
    </row>
    <row r="563" spans="2:3" x14ac:dyDescent="0.25">
      <c r="B563" s="96"/>
      <c r="C563" s="17" t="s">
        <v>2075</v>
      </c>
    </row>
    <row r="564" spans="2:3" ht="30" customHeight="1" x14ac:dyDescent="0.25">
      <c r="B564" s="96"/>
      <c r="C564" s="55" t="s">
        <v>971</v>
      </c>
    </row>
    <row r="565" spans="2:3" x14ac:dyDescent="0.25">
      <c r="B565" s="96"/>
      <c r="C565" s="61" t="s">
        <v>219</v>
      </c>
    </row>
    <row r="566" spans="2:3" ht="30" x14ac:dyDescent="0.25">
      <c r="B566" s="96"/>
      <c r="C566" s="55" t="s">
        <v>970</v>
      </c>
    </row>
    <row r="567" spans="2:3" x14ac:dyDescent="0.25">
      <c r="B567" s="96"/>
    </row>
    <row r="568" spans="2:3" x14ac:dyDescent="0.25">
      <c r="B568" s="96"/>
      <c r="C568" t="s">
        <v>1450</v>
      </c>
    </row>
    <row r="569" spans="2:3" x14ac:dyDescent="0.25">
      <c r="B569" s="96"/>
    </row>
    <row r="570" spans="2:3" x14ac:dyDescent="0.25">
      <c r="B570" s="96"/>
      <c r="C570" s="20" t="s">
        <v>220</v>
      </c>
    </row>
    <row r="571" spans="2:3" x14ac:dyDescent="0.25">
      <c r="B571" s="96"/>
      <c r="C571" s="20" t="s">
        <v>221</v>
      </c>
    </row>
    <row r="572" spans="2:3" x14ac:dyDescent="0.25">
      <c r="B572" s="96"/>
    </row>
    <row r="573" spans="2:3" x14ac:dyDescent="0.25">
      <c r="B573" s="96"/>
      <c r="C573" t="s">
        <v>222</v>
      </c>
    </row>
    <row r="574" spans="2:3" x14ac:dyDescent="0.25">
      <c r="B574" s="96"/>
    </row>
    <row r="575" spans="2:3" x14ac:dyDescent="0.25">
      <c r="B575" s="96"/>
      <c r="C575" s="20" t="s">
        <v>223</v>
      </c>
    </row>
    <row r="576" spans="2:3" x14ac:dyDescent="0.25">
      <c r="B576" s="96"/>
    </row>
    <row r="577" spans="2:3" x14ac:dyDescent="0.25">
      <c r="B577" s="96"/>
      <c r="C577" t="s">
        <v>224</v>
      </c>
    </row>
    <row r="578" spans="2:3" x14ac:dyDescent="0.25">
      <c r="B578" s="96"/>
      <c r="C578" t="s">
        <v>225</v>
      </c>
    </row>
    <row r="579" spans="2:3" x14ac:dyDescent="0.25">
      <c r="B579" s="96"/>
      <c r="C579" s="20" t="s">
        <v>226</v>
      </c>
    </row>
    <row r="580" spans="2:3" x14ac:dyDescent="0.25">
      <c r="B580" s="96"/>
      <c r="C580" t="s">
        <v>227</v>
      </c>
    </row>
    <row r="581" spans="2:3" x14ac:dyDescent="0.25">
      <c r="B581" s="96"/>
      <c r="C581" s="20" t="s">
        <v>228</v>
      </c>
    </row>
    <row r="582" spans="2:3" x14ac:dyDescent="0.25">
      <c r="B582" s="96"/>
      <c r="C582" s="20"/>
    </row>
    <row r="583" spans="2:3" x14ac:dyDescent="0.25">
      <c r="B583" s="96"/>
      <c r="C583" t="s">
        <v>229</v>
      </c>
    </row>
    <row r="584" spans="2:3" x14ac:dyDescent="0.25">
      <c r="B584" s="96"/>
      <c r="C584" s="20" t="s">
        <v>230</v>
      </c>
    </row>
    <row r="585" spans="2:3" x14ac:dyDescent="0.25">
      <c r="B585" s="96"/>
      <c r="C585" t="s">
        <v>231</v>
      </c>
    </row>
    <row r="586" spans="2:3" x14ac:dyDescent="0.25">
      <c r="B586" s="96"/>
      <c r="C586" s="20" t="s">
        <v>232</v>
      </c>
    </row>
    <row r="587" spans="2:3" x14ac:dyDescent="0.25">
      <c r="B587" s="96"/>
      <c r="C587" s="20"/>
    </row>
    <row r="588" spans="2:3" ht="60" x14ac:dyDescent="0.25">
      <c r="B588" s="96"/>
      <c r="C588" s="55" t="s">
        <v>1458</v>
      </c>
    </row>
    <row r="589" spans="2:3" x14ac:dyDescent="0.25">
      <c r="B589" s="96"/>
      <c r="C589" t="s">
        <v>233</v>
      </c>
    </row>
    <row r="590" spans="2:3" x14ac:dyDescent="0.25">
      <c r="B590" s="96"/>
    </row>
    <row r="591" spans="2:3" x14ac:dyDescent="0.25">
      <c r="B591" s="96"/>
      <c r="C591" s="17" t="s">
        <v>2076</v>
      </c>
    </row>
    <row r="592" spans="2:3" ht="75" x14ac:dyDescent="0.25">
      <c r="B592" s="96"/>
      <c r="C592" s="55" t="s">
        <v>969</v>
      </c>
    </row>
    <row r="593" spans="2:3" x14ac:dyDescent="0.25">
      <c r="B593" s="96"/>
      <c r="C593" s="55"/>
    </row>
    <row r="594" spans="2:3" x14ac:dyDescent="0.25">
      <c r="B594" s="96"/>
      <c r="C594" s="276" t="s">
        <v>2205</v>
      </c>
    </row>
    <row r="595" spans="2:3" x14ac:dyDescent="0.25">
      <c r="B595" s="96"/>
    </row>
    <row r="596" spans="2:3" x14ac:dyDescent="0.25">
      <c r="B596" s="96"/>
      <c r="C596" s="17" t="s">
        <v>2077</v>
      </c>
    </row>
    <row r="597" spans="2:3" ht="30" x14ac:dyDescent="0.25">
      <c r="B597" s="96"/>
      <c r="C597" s="55" t="s">
        <v>968</v>
      </c>
    </row>
    <row r="598" spans="2:3" x14ac:dyDescent="0.25">
      <c r="B598" s="96"/>
    </row>
    <row r="599" spans="2:3" x14ac:dyDescent="0.25">
      <c r="B599" s="96"/>
      <c r="C599" s="35" t="s">
        <v>235</v>
      </c>
    </row>
    <row r="600" spans="2:3" x14ac:dyDescent="0.25">
      <c r="B600" s="96"/>
      <c r="C600" s="36" t="s">
        <v>236</v>
      </c>
    </row>
    <row r="601" spans="2:3" x14ac:dyDescent="0.25">
      <c r="B601" s="96"/>
      <c r="C601" s="37" t="s">
        <v>237</v>
      </c>
    </row>
    <row r="602" spans="2:3" x14ac:dyDescent="0.25">
      <c r="B602" s="96"/>
      <c r="C602" s="38" t="s">
        <v>238</v>
      </c>
    </row>
    <row r="603" spans="2:3" x14ac:dyDescent="0.25">
      <c r="B603" s="96"/>
      <c r="C603" s="39" t="s">
        <v>239</v>
      </c>
    </row>
    <row r="604" spans="2:3" x14ac:dyDescent="0.25">
      <c r="B604" s="96"/>
      <c r="C604" s="40" t="s">
        <v>240</v>
      </c>
    </row>
    <row r="605" spans="2:3" x14ac:dyDescent="0.25">
      <c r="B605" s="96"/>
      <c r="C605" s="41" t="s">
        <v>241</v>
      </c>
    </row>
    <row r="606" spans="2:3" x14ac:dyDescent="0.25">
      <c r="B606" s="96"/>
    </row>
    <row r="607" spans="2:3" x14ac:dyDescent="0.25">
      <c r="B607" s="96"/>
      <c r="C607" t="s">
        <v>242</v>
      </c>
    </row>
    <row r="608" spans="2:3" x14ac:dyDescent="0.25">
      <c r="B608" s="96"/>
    </row>
    <row r="609" spans="2:3" x14ac:dyDescent="0.25">
      <c r="B609" s="96"/>
      <c r="C609" t="s">
        <v>243</v>
      </c>
    </row>
    <row r="610" spans="2:3" x14ac:dyDescent="0.25">
      <c r="B610" s="96"/>
      <c r="C610" t="s">
        <v>244</v>
      </c>
    </row>
    <row r="611" spans="2:3" x14ac:dyDescent="0.25">
      <c r="B611" s="96"/>
    </row>
    <row r="612" spans="2:3" x14ac:dyDescent="0.25">
      <c r="B612" s="96"/>
      <c r="C612" s="162" t="s">
        <v>2205</v>
      </c>
    </row>
    <row r="613" spans="2:3" x14ac:dyDescent="0.25">
      <c r="B613" s="96"/>
    </row>
    <row r="614" spans="2:3" x14ac:dyDescent="0.25">
      <c r="B614" s="96"/>
      <c r="C614" s="17" t="s">
        <v>2078</v>
      </c>
    </row>
    <row r="615" spans="2:3" x14ac:dyDescent="0.25">
      <c r="B615" s="96"/>
      <c r="C615" t="s">
        <v>2202</v>
      </c>
    </row>
    <row r="616" spans="2:3" x14ac:dyDescent="0.25">
      <c r="B616" s="96"/>
    </row>
    <row r="617" spans="2:3" x14ac:dyDescent="0.25">
      <c r="B617" s="96"/>
      <c r="C617" s="162" t="s">
        <v>2204</v>
      </c>
    </row>
    <row r="618" spans="2:3" x14ac:dyDescent="0.25">
      <c r="B618" s="96"/>
    </row>
    <row r="619" spans="2:3" x14ac:dyDescent="0.25">
      <c r="B619" s="96"/>
      <c r="C619" s="17" t="s">
        <v>2079</v>
      </c>
    </row>
    <row r="620" spans="2:3" x14ac:dyDescent="0.25">
      <c r="B620" s="96"/>
      <c r="C620" s="17" t="s">
        <v>2080</v>
      </c>
    </row>
    <row r="621" spans="2:3" x14ac:dyDescent="0.25">
      <c r="B621" s="96"/>
      <c r="C621" t="s">
        <v>245</v>
      </c>
    </row>
    <row r="622" spans="2:3" x14ac:dyDescent="0.25">
      <c r="B622" s="96"/>
    </row>
    <row r="623" spans="2:3" x14ac:dyDescent="0.25">
      <c r="B623" s="96"/>
      <c r="C623" s="17" t="s">
        <v>2081</v>
      </c>
    </row>
    <row r="624" spans="2:3" x14ac:dyDescent="0.25">
      <c r="B624" s="96"/>
      <c r="C624" t="s">
        <v>246</v>
      </c>
    </row>
    <row r="625" spans="2:3" x14ac:dyDescent="0.25">
      <c r="B625" s="96"/>
      <c r="C625" t="s">
        <v>967</v>
      </c>
    </row>
    <row r="626" spans="2:3" x14ac:dyDescent="0.25">
      <c r="B626" s="96"/>
    </row>
    <row r="627" spans="2:3" x14ac:dyDescent="0.25">
      <c r="B627" s="96"/>
      <c r="C627" s="17" t="s">
        <v>2082</v>
      </c>
    </row>
    <row r="628" spans="2:3" ht="90" x14ac:dyDescent="0.25">
      <c r="B628" s="96"/>
      <c r="C628" s="55" t="s">
        <v>966</v>
      </c>
    </row>
    <row r="629" spans="2:3" x14ac:dyDescent="0.25">
      <c r="B629" s="96"/>
    </row>
    <row r="630" spans="2:3" x14ac:dyDescent="0.25">
      <c r="B630" s="96"/>
      <c r="C630" t="s">
        <v>247</v>
      </c>
    </row>
    <row r="631" spans="2:3" x14ac:dyDescent="0.25">
      <c r="B631" s="96"/>
      <c r="C631" t="s">
        <v>1472</v>
      </c>
    </row>
    <row r="632" spans="2:3" ht="30" x14ac:dyDescent="0.25">
      <c r="B632" s="96"/>
      <c r="C632" s="55" t="s">
        <v>965</v>
      </c>
    </row>
    <row r="633" spans="2:3" x14ac:dyDescent="0.25">
      <c r="B633" s="96"/>
      <c r="C633" t="s">
        <v>959</v>
      </c>
    </row>
    <row r="634" spans="2:3" x14ac:dyDescent="0.25">
      <c r="B634" s="96"/>
      <c r="C634" t="s">
        <v>964</v>
      </c>
    </row>
    <row r="635" spans="2:3" ht="30" x14ac:dyDescent="0.25">
      <c r="B635" s="96"/>
      <c r="C635" s="55" t="s">
        <v>963</v>
      </c>
    </row>
    <row r="636" spans="2:3" ht="30" x14ac:dyDescent="0.25">
      <c r="B636" s="96"/>
      <c r="C636" s="55" t="s">
        <v>1391</v>
      </c>
    </row>
    <row r="637" spans="2:3" x14ac:dyDescent="0.25">
      <c r="B637" s="96"/>
      <c r="C637" s="155" t="s">
        <v>962</v>
      </c>
    </row>
    <row r="638" spans="2:3" ht="30" x14ac:dyDescent="0.25">
      <c r="B638" s="96"/>
      <c r="C638" s="55" t="s">
        <v>960</v>
      </c>
    </row>
    <row r="639" spans="2:3" ht="30" x14ac:dyDescent="0.25">
      <c r="B639" s="96"/>
      <c r="C639" s="55" t="s">
        <v>961</v>
      </c>
    </row>
    <row r="640" spans="2:3" x14ac:dyDescent="0.25">
      <c r="B640" s="96"/>
      <c r="C640" t="s">
        <v>2172</v>
      </c>
    </row>
    <row r="641" spans="2:3" x14ac:dyDescent="0.25">
      <c r="B641" s="96"/>
    </row>
    <row r="642" spans="2:3" x14ac:dyDescent="0.25">
      <c r="B642" s="96"/>
      <c r="C642" s="17" t="s">
        <v>2083</v>
      </c>
    </row>
    <row r="643" spans="2:3" x14ac:dyDescent="0.25">
      <c r="B643" s="96"/>
      <c r="C643" t="s">
        <v>248</v>
      </c>
    </row>
    <row r="644" spans="2:3" ht="45" x14ac:dyDescent="0.25">
      <c r="B644" s="96"/>
      <c r="C644" s="55" t="s">
        <v>1392</v>
      </c>
    </row>
    <row r="645" spans="2:3" x14ac:dyDescent="0.25">
      <c r="B645" s="96"/>
    </row>
    <row r="646" spans="2:3" x14ac:dyDescent="0.25">
      <c r="B646" s="96"/>
      <c r="C646" s="17" t="s">
        <v>2084</v>
      </c>
    </row>
    <row r="647" spans="2:3" ht="45" x14ac:dyDescent="0.25">
      <c r="B647" s="96"/>
      <c r="C647" s="55" t="s">
        <v>958</v>
      </c>
    </row>
    <row r="648" spans="2:3" x14ac:dyDescent="0.25">
      <c r="B648" s="96"/>
    </row>
    <row r="649" spans="2:3" x14ac:dyDescent="0.25">
      <c r="B649" s="96"/>
      <c r="C649" t="s">
        <v>249</v>
      </c>
    </row>
    <row r="650" spans="2:3" x14ac:dyDescent="0.25">
      <c r="B650" s="96"/>
      <c r="C650" t="s">
        <v>250</v>
      </c>
    </row>
    <row r="651" spans="2:3" x14ac:dyDescent="0.25">
      <c r="B651" s="96"/>
      <c r="C651" t="s">
        <v>2505</v>
      </c>
    </row>
    <row r="652" spans="2:3" x14ac:dyDescent="0.25">
      <c r="B652" s="96"/>
      <c r="C652" t="s">
        <v>251</v>
      </c>
    </row>
    <row r="653" spans="2:3" x14ac:dyDescent="0.25">
      <c r="B653" s="96"/>
    </row>
    <row r="654" spans="2:3" x14ac:dyDescent="0.25">
      <c r="B654" s="96"/>
      <c r="C654" t="s">
        <v>252</v>
      </c>
    </row>
    <row r="655" spans="2:3" x14ac:dyDescent="0.25">
      <c r="B655" s="96"/>
      <c r="C655" t="s">
        <v>253</v>
      </c>
    </row>
    <row r="656" spans="2:3" x14ac:dyDescent="0.25">
      <c r="B656" s="96"/>
      <c r="C656" t="s">
        <v>2506</v>
      </c>
    </row>
    <row r="657" spans="2:3" x14ac:dyDescent="0.25">
      <c r="B657" s="96"/>
      <c r="C657" t="s">
        <v>250</v>
      </c>
    </row>
    <row r="658" spans="2:3" x14ac:dyDescent="0.25">
      <c r="B658" s="96"/>
      <c r="C658" t="s">
        <v>254</v>
      </c>
    </row>
    <row r="659" spans="2:3" x14ac:dyDescent="0.25">
      <c r="B659" s="96"/>
      <c r="C659" t="s">
        <v>1393</v>
      </c>
    </row>
    <row r="660" spans="2:3" x14ac:dyDescent="0.25">
      <c r="B660" s="96"/>
      <c r="C660" t="s">
        <v>255</v>
      </c>
    </row>
    <row r="661" spans="2:3" x14ac:dyDescent="0.25">
      <c r="B661" s="96"/>
    </row>
    <row r="662" spans="2:3" x14ac:dyDescent="0.25">
      <c r="B662" s="96"/>
      <c r="C662" t="s">
        <v>256</v>
      </c>
    </row>
    <row r="663" spans="2:3" x14ac:dyDescent="0.25">
      <c r="B663" s="96"/>
    </row>
    <row r="664" spans="2:3" x14ac:dyDescent="0.25">
      <c r="B664" s="96"/>
      <c r="C664" t="s">
        <v>257</v>
      </c>
    </row>
    <row r="665" spans="2:3" x14ac:dyDescent="0.25">
      <c r="B665" s="96"/>
      <c r="C665" s="33" t="s">
        <v>1394</v>
      </c>
    </row>
    <row r="666" spans="2:3" x14ac:dyDescent="0.25">
      <c r="B666" s="96"/>
      <c r="C666" s="33" t="s">
        <v>1395</v>
      </c>
    </row>
    <row r="667" spans="2:3" x14ac:dyDescent="0.25">
      <c r="B667" s="96"/>
      <c r="C667" s="33" t="s">
        <v>1396</v>
      </c>
    </row>
    <row r="668" spans="2:3" x14ac:dyDescent="0.25">
      <c r="B668" s="96"/>
      <c r="C668" s="33" t="s">
        <v>1397</v>
      </c>
    </row>
    <row r="669" spans="2:3" x14ac:dyDescent="0.25">
      <c r="B669" s="96"/>
      <c r="C669" s="33" t="s">
        <v>1398</v>
      </c>
    </row>
    <row r="670" spans="2:3" x14ac:dyDescent="0.25">
      <c r="B670" s="96"/>
      <c r="C670" s="33" t="s">
        <v>1399</v>
      </c>
    </row>
    <row r="671" spans="2:3" x14ac:dyDescent="0.25">
      <c r="B671" s="96"/>
      <c r="C671" t="s">
        <v>258</v>
      </c>
    </row>
    <row r="672" spans="2:3" x14ac:dyDescent="0.25">
      <c r="B672" s="96"/>
      <c r="C672" t="s">
        <v>259</v>
      </c>
    </row>
    <row r="673" spans="2:3" x14ac:dyDescent="0.25">
      <c r="B673" s="96"/>
    </row>
    <row r="674" spans="2:3" x14ac:dyDescent="0.25">
      <c r="B674" s="96"/>
      <c r="C674" t="s">
        <v>260</v>
      </c>
    </row>
    <row r="675" spans="2:3" x14ac:dyDescent="0.25">
      <c r="B675" s="96"/>
      <c r="C675" t="s">
        <v>261</v>
      </c>
    </row>
    <row r="676" spans="2:3" x14ac:dyDescent="0.25">
      <c r="B676" s="96"/>
      <c r="C676" t="s">
        <v>262</v>
      </c>
    </row>
    <row r="677" spans="2:3" ht="30" x14ac:dyDescent="0.25">
      <c r="B677" s="96"/>
      <c r="C677" s="55" t="s">
        <v>1400</v>
      </c>
    </row>
    <row r="678" spans="2:3" x14ac:dyDescent="0.25">
      <c r="B678" s="96"/>
      <c r="C678" t="s">
        <v>263</v>
      </c>
    </row>
    <row r="679" spans="2:3" x14ac:dyDescent="0.25">
      <c r="B679" s="96"/>
      <c r="C679" t="s">
        <v>264</v>
      </c>
    </row>
    <row r="680" spans="2:3" x14ac:dyDescent="0.25">
      <c r="B680" s="96"/>
    </row>
    <row r="681" spans="2:3" x14ac:dyDescent="0.25">
      <c r="B681" s="96"/>
      <c r="C681" t="s">
        <v>802</v>
      </c>
    </row>
    <row r="682" spans="2:3" x14ac:dyDescent="0.25">
      <c r="B682" s="96"/>
      <c r="C682" t="s">
        <v>266</v>
      </c>
    </row>
    <row r="683" spans="2:3" x14ac:dyDescent="0.25">
      <c r="B683" s="96"/>
      <c r="C683" t="s">
        <v>262</v>
      </c>
    </row>
    <row r="684" spans="2:3" x14ac:dyDescent="0.25">
      <c r="B684" s="96"/>
      <c r="C684" t="s">
        <v>1510</v>
      </c>
    </row>
    <row r="685" spans="2:3" x14ac:dyDescent="0.25">
      <c r="B685" s="96"/>
      <c r="C685" t="s">
        <v>1516</v>
      </c>
    </row>
    <row r="686" spans="2:3" x14ac:dyDescent="0.25">
      <c r="B686" s="96"/>
      <c r="C686" t="s">
        <v>267</v>
      </c>
    </row>
    <row r="687" spans="2:3" x14ac:dyDescent="0.25">
      <c r="B687" s="96"/>
      <c r="C687" t="s">
        <v>268</v>
      </c>
    </row>
    <row r="688" spans="2:3" x14ac:dyDescent="0.25">
      <c r="B688" s="96"/>
      <c r="C688" t="s">
        <v>269</v>
      </c>
    </row>
    <row r="689" spans="2:3" x14ac:dyDescent="0.25">
      <c r="B689" s="96"/>
      <c r="C689" t="s">
        <v>270</v>
      </c>
    </row>
    <row r="690" spans="2:3" x14ac:dyDescent="0.25">
      <c r="B690" s="96"/>
      <c r="C690" t="s">
        <v>264</v>
      </c>
    </row>
    <row r="691" spans="2:3" x14ac:dyDescent="0.25">
      <c r="B691" s="96"/>
    </row>
    <row r="692" spans="2:3" x14ac:dyDescent="0.25">
      <c r="B692" s="96"/>
      <c r="C692" t="s">
        <v>271</v>
      </c>
    </row>
    <row r="693" spans="2:3" x14ac:dyDescent="0.25">
      <c r="B693" s="96"/>
      <c r="C693" t="s">
        <v>272</v>
      </c>
    </row>
    <row r="694" spans="2:3" x14ac:dyDescent="0.25">
      <c r="B694" s="96"/>
      <c r="C694" t="s">
        <v>263</v>
      </c>
    </row>
    <row r="695" spans="2:3" x14ac:dyDescent="0.25">
      <c r="B695" s="96"/>
      <c r="C695" t="s">
        <v>264</v>
      </c>
    </row>
    <row r="696" spans="2:3" x14ac:dyDescent="0.25">
      <c r="B696" s="96"/>
      <c r="C696" t="s">
        <v>273</v>
      </c>
    </row>
    <row r="697" spans="2:3" x14ac:dyDescent="0.25">
      <c r="B697" s="96"/>
      <c r="C697" s="42" t="s">
        <v>274</v>
      </c>
    </row>
    <row r="698" spans="2:3" x14ac:dyDescent="0.25">
      <c r="B698" s="96"/>
      <c r="C698" s="42" t="s">
        <v>275</v>
      </c>
    </row>
    <row r="699" spans="2:3" x14ac:dyDescent="0.25">
      <c r="B699" s="96"/>
      <c r="C699" s="42" t="s">
        <v>276</v>
      </c>
    </row>
    <row r="700" spans="2:3" x14ac:dyDescent="0.25">
      <c r="B700" s="96"/>
      <c r="C700" s="42" t="s">
        <v>1401</v>
      </c>
    </row>
    <row r="701" spans="2:3" x14ac:dyDescent="0.25">
      <c r="B701" s="96"/>
      <c r="C701" s="42" t="s">
        <v>277</v>
      </c>
    </row>
    <row r="702" spans="2:3" x14ac:dyDescent="0.25">
      <c r="B702" s="96"/>
      <c r="C702" s="42" t="s">
        <v>278</v>
      </c>
    </row>
    <row r="703" spans="2:3" x14ac:dyDescent="0.25">
      <c r="B703" s="96"/>
      <c r="C703" s="43" t="s">
        <v>279</v>
      </c>
    </row>
    <row r="704" spans="2:3" x14ac:dyDescent="0.25">
      <c r="B704" s="96"/>
    </row>
    <row r="705" spans="2:3" ht="30" x14ac:dyDescent="0.25">
      <c r="B705" s="96"/>
      <c r="C705" s="55" t="s">
        <v>957</v>
      </c>
    </row>
    <row r="706" spans="2:3" x14ac:dyDescent="0.25">
      <c r="B706" s="96"/>
    </row>
    <row r="707" spans="2:3" x14ac:dyDescent="0.25">
      <c r="B707" s="96"/>
      <c r="C707" s="17"/>
    </row>
    <row r="708" spans="2:3" ht="18.75" x14ac:dyDescent="0.3">
      <c r="B708" s="96"/>
      <c r="C708" s="18" t="s">
        <v>2085</v>
      </c>
    </row>
    <row r="709" spans="2:3" x14ac:dyDescent="0.25">
      <c r="B709" s="96"/>
    </row>
    <row r="710" spans="2:3" x14ac:dyDescent="0.25">
      <c r="B710" s="96"/>
      <c r="C710" s="17" t="s">
        <v>2086</v>
      </c>
    </row>
    <row r="711" spans="2:3" ht="30" x14ac:dyDescent="0.25">
      <c r="B711" s="96"/>
      <c r="C711" s="55" t="s">
        <v>1539</v>
      </c>
    </row>
    <row r="712" spans="2:3" x14ac:dyDescent="0.25">
      <c r="B712" s="96"/>
    </row>
    <row r="713" spans="2:3" x14ac:dyDescent="0.25">
      <c r="B713" s="96"/>
      <c r="C713" t="s">
        <v>952</v>
      </c>
    </row>
    <row r="714" spans="2:3" x14ac:dyDescent="0.25">
      <c r="B714" s="96"/>
      <c r="C714" s="33" t="s">
        <v>1543</v>
      </c>
    </row>
    <row r="715" spans="2:3" x14ac:dyDescent="0.25">
      <c r="B715" s="96"/>
      <c r="C715" s="33" t="s">
        <v>1402</v>
      </c>
    </row>
    <row r="716" spans="2:3" ht="45" x14ac:dyDescent="0.25">
      <c r="B716" s="96"/>
      <c r="C716" s="154" t="s">
        <v>1989</v>
      </c>
    </row>
    <row r="717" spans="2:3" x14ac:dyDescent="0.25">
      <c r="B717" s="96"/>
    </row>
    <row r="718" spans="2:3" x14ac:dyDescent="0.25">
      <c r="B718" s="96"/>
      <c r="C718" t="s">
        <v>280</v>
      </c>
    </row>
    <row r="719" spans="2:3" x14ac:dyDescent="0.25">
      <c r="B719" s="96"/>
      <c r="C719" s="33" t="s">
        <v>281</v>
      </c>
    </row>
    <row r="720" spans="2:3" x14ac:dyDescent="0.25">
      <c r="B720" s="96"/>
      <c r="C720" s="33" t="s">
        <v>1403</v>
      </c>
    </row>
    <row r="721" spans="2:3" x14ac:dyDescent="0.25">
      <c r="B721" s="96"/>
      <c r="C721" s="33" t="s">
        <v>1402</v>
      </c>
    </row>
    <row r="722" spans="2:3" ht="45" x14ac:dyDescent="0.25">
      <c r="B722" s="96"/>
      <c r="C722" s="154" t="s">
        <v>1989</v>
      </c>
    </row>
    <row r="723" spans="2:3" x14ac:dyDescent="0.25">
      <c r="B723" s="96"/>
    </row>
    <row r="724" spans="2:3" x14ac:dyDescent="0.25">
      <c r="B724" s="96"/>
      <c r="C724" s="17" t="s">
        <v>2690</v>
      </c>
    </row>
    <row r="725" spans="2:3" ht="60" x14ac:dyDescent="0.25">
      <c r="B725" s="96"/>
      <c r="C725" s="55" t="s">
        <v>956</v>
      </c>
    </row>
    <row r="726" spans="2:3" x14ac:dyDescent="0.25">
      <c r="B726" s="96"/>
    </row>
    <row r="727" spans="2:3" x14ac:dyDescent="0.25">
      <c r="B727" s="96"/>
      <c r="C727" t="s">
        <v>283</v>
      </c>
    </row>
    <row r="728" spans="2:3" x14ac:dyDescent="0.25">
      <c r="B728" s="96"/>
      <c r="C728" t="s">
        <v>1404</v>
      </c>
    </row>
    <row r="729" spans="2:3" x14ac:dyDescent="0.25">
      <c r="B729" s="96"/>
      <c r="C729" t="s">
        <v>2672</v>
      </c>
    </row>
    <row r="730" spans="2:3" x14ac:dyDescent="0.25">
      <c r="B730" s="96"/>
      <c r="C730" t="s">
        <v>1405</v>
      </c>
    </row>
    <row r="731" spans="2:3" x14ac:dyDescent="0.25">
      <c r="B731" s="96"/>
    </row>
    <row r="732" spans="2:3" x14ac:dyDescent="0.25">
      <c r="B732" s="96"/>
      <c r="C732" t="s">
        <v>1406</v>
      </c>
    </row>
    <row r="733" spans="2:3" x14ac:dyDescent="0.25">
      <c r="B733" s="96"/>
      <c r="C733" t="s">
        <v>284</v>
      </c>
    </row>
    <row r="734" spans="2:3" x14ac:dyDescent="0.25">
      <c r="B734" s="96"/>
    </row>
    <row r="735" spans="2:3" x14ac:dyDescent="0.25">
      <c r="B735" s="96"/>
      <c r="C735" t="s">
        <v>285</v>
      </c>
    </row>
    <row r="736" spans="2:3" x14ac:dyDescent="0.25">
      <c r="B736" s="96"/>
    </row>
    <row r="737" spans="2:3" x14ac:dyDescent="0.25">
      <c r="B737" s="96"/>
      <c r="C737" t="s">
        <v>286</v>
      </c>
    </row>
    <row r="738" spans="2:3" x14ac:dyDescent="0.25">
      <c r="B738" s="96"/>
      <c r="C738" t="s">
        <v>287</v>
      </c>
    </row>
    <row r="739" spans="2:3" x14ac:dyDescent="0.25">
      <c r="B739" s="96"/>
      <c r="C739" t="s">
        <v>288</v>
      </c>
    </row>
    <row r="740" spans="2:3" x14ac:dyDescent="0.25">
      <c r="B740" s="96"/>
      <c r="C740" t="s">
        <v>289</v>
      </c>
    </row>
    <row r="741" spans="2:3" x14ac:dyDescent="0.25">
      <c r="B741" s="96"/>
    </row>
    <row r="742" spans="2:3" x14ac:dyDescent="0.25">
      <c r="B742" s="96"/>
      <c r="C742" t="s">
        <v>290</v>
      </c>
    </row>
    <row r="743" spans="2:3" x14ac:dyDescent="0.25">
      <c r="B743" s="96"/>
      <c r="C743" t="s">
        <v>287</v>
      </c>
    </row>
    <row r="744" spans="2:3" x14ac:dyDescent="0.25">
      <c r="B744" s="96"/>
      <c r="C744" t="s">
        <v>291</v>
      </c>
    </row>
    <row r="745" spans="2:3" x14ac:dyDescent="0.25">
      <c r="B745" s="96"/>
      <c r="C745" t="s">
        <v>292</v>
      </c>
    </row>
    <row r="746" spans="2:3" x14ac:dyDescent="0.25">
      <c r="B746" s="96"/>
    </row>
    <row r="747" spans="2:3" x14ac:dyDescent="0.25">
      <c r="B747" s="96"/>
      <c r="C747" t="s">
        <v>293</v>
      </c>
    </row>
    <row r="748" spans="2:3" x14ac:dyDescent="0.25">
      <c r="B748" s="96"/>
      <c r="C748" t="s">
        <v>287</v>
      </c>
    </row>
    <row r="749" spans="2:3" x14ac:dyDescent="0.25">
      <c r="B749" s="96"/>
      <c r="C749" t="s">
        <v>291</v>
      </c>
    </row>
    <row r="750" spans="2:3" x14ac:dyDescent="0.25">
      <c r="B750" s="96"/>
      <c r="C750" t="s">
        <v>294</v>
      </c>
    </row>
    <row r="751" spans="2:3" x14ac:dyDescent="0.25">
      <c r="B751" s="96"/>
    </row>
    <row r="752" spans="2:3" x14ac:dyDescent="0.25">
      <c r="B752" s="96"/>
      <c r="C752" t="s">
        <v>282</v>
      </c>
    </row>
    <row r="753" spans="2:3" x14ac:dyDescent="0.25">
      <c r="B753" s="96"/>
      <c r="C753" t="s">
        <v>955</v>
      </c>
    </row>
    <row r="754" spans="2:3" ht="30" x14ac:dyDescent="0.25">
      <c r="B754" s="96"/>
      <c r="C754" s="55" t="s">
        <v>954</v>
      </c>
    </row>
    <row r="755" spans="2:3" x14ac:dyDescent="0.25">
      <c r="B755" s="96"/>
      <c r="C755" t="s">
        <v>295</v>
      </c>
    </row>
    <row r="756" spans="2:3" x14ac:dyDescent="0.25">
      <c r="B756" s="96"/>
      <c r="C756" s="42" t="s">
        <v>1407</v>
      </c>
    </row>
    <row r="757" spans="2:3" x14ac:dyDescent="0.25">
      <c r="B757" s="96"/>
      <c r="C757" s="42" t="s">
        <v>1408</v>
      </c>
    </row>
    <row r="758" spans="2:3" x14ac:dyDescent="0.25">
      <c r="B758" s="96"/>
      <c r="C758" s="42" t="s">
        <v>1409</v>
      </c>
    </row>
    <row r="759" spans="2:3" ht="30" x14ac:dyDescent="0.25">
      <c r="B759" s="96"/>
      <c r="C759" s="55" t="s">
        <v>953</v>
      </c>
    </row>
    <row r="760" spans="2:3" x14ac:dyDescent="0.25">
      <c r="B760" s="96"/>
    </row>
    <row r="761" spans="2:3" x14ac:dyDescent="0.25">
      <c r="B761" s="96"/>
      <c r="C761" s="17" t="s">
        <v>2691</v>
      </c>
    </row>
    <row r="762" spans="2:3" ht="30" x14ac:dyDescent="0.25">
      <c r="B762" s="96"/>
      <c r="C762" s="55" t="s">
        <v>2218</v>
      </c>
    </row>
    <row r="763" spans="2:3" ht="45" x14ac:dyDescent="0.25">
      <c r="B763" s="96"/>
      <c r="C763" s="55" t="s">
        <v>2219</v>
      </c>
    </row>
    <row r="764" spans="2:3" x14ac:dyDescent="0.25">
      <c r="B764" s="96"/>
      <c r="C764" s="55"/>
    </row>
    <row r="765" spans="2:3" x14ac:dyDescent="0.25">
      <c r="B765" s="96"/>
      <c r="C765" t="s">
        <v>2217</v>
      </c>
    </row>
    <row r="766" spans="2:3" x14ac:dyDescent="0.25">
      <c r="B766" s="96"/>
      <c r="C766" t="s">
        <v>297</v>
      </c>
    </row>
    <row r="767" spans="2:3" x14ac:dyDescent="0.25">
      <c r="B767" s="96"/>
    </row>
    <row r="768" spans="2:3" x14ac:dyDescent="0.25">
      <c r="B768" s="96"/>
      <c r="C768" t="s">
        <v>2223</v>
      </c>
    </row>
    <row r="769" spans="2:3" ht="30" x14ac:dyDescent="0.25">
      <c r="B769" s="96"/>
      <c r="C769" s="55" t="s">
        <v>2224</v>
      </c>
    </row>
    <row r="770" spans="2:3" ht="30" x14ac:dyDescent="0.25">
      <c r="B770" s="96"/>
      <c r="C770" s="55" t="s">
        <v>2225</v>
      </c>
    </row>
    <row r="771" spans="2:3" x14ac:dyDescent="0.25">
      <c r="B771" s="96"/>
      <c r="C771" s="42" t="s">
        <v>2226</v>
      </c>
    </row>
    <row r="772" spans="2:3" x14ac:dyDescent="0.25">
      <c r="B772" s="96"/>
      <c r="C772" s="42" t="s">
        <v>2227</v>
      </c>
    </row>
    <row r="773" spans="2:3" x14ac:dyDescent="0.25">
      <c r="B773" s="96"/>
      <c r="C773" s="42" t="s">
        <v>2228</v>
      </c>
    </row>
    <row r="774" spans="2:3" x14ac:dyDescent="0.25">
      <c r="B774" s="96"/>
      <c r="C774" s="42" t="s">
        <v>2229</v>
      </c>
    </row>
    <row r="775" spans="2:3" x14ac:dyDescent="0.25">
      <c r="B775" s="96"/>
      <c r="C775" t="s">
        <v>2230</v>
      </c>
    </row>
    <row r="776" spans="2:3" x14ac:dyDescent="0.25">
      <c r="B776" s="96"/>
      <c r="C776" s="155" t="s">
        <v>2231</v>
      </c>
    </row>
    <row r="777" spans="2:3" ht="30" x14ac:dyDescent="0.25">
      <c r="B777" s="96"/>
      <c r="C777" s="166" t="s">
        <v>2232</v>
      </c>
    </row>
    <row r="778" spans="2:3" x14ac:dyDescent="0.25">
      <c r="B778" s="96"/>
      <c r="C778" s="166"/>
    </row>
    <row r="779" spans="2:3" ht="30" x14ac:dyDescent="0.25">
      <c r="B779" s="96"/>
      <c r="C779" s="277" t="s">
        <v>2233</v>
      </c>
    </row>
    <row r="780" spans="2:3" x14ac:dyDescent="0.25">
      <c r="B780" s="96"/>
      <c r="C780" s="277"/>
    </row>
    <row r="781" spans="2:3" ht="30" x14ac:dyDescent="0.25">
      <c r="B781" s="96"/>
      <c r="C781" s="278" t="s">
        <v>2234</v>
      </c>
    </row>
    <row r="782" spans="2:3" x14ac:dyDescent="0.25">
      <c r="B782" s="96"/>
      <c r="C782" s="278"/>
    </row>
    <row r="783" spans="2:3" x14ac:dyDescent="0.25">
      <c r="B783" s="96"/>
      <c r="C783" s="278" t="s">
        <v>2235</v>
      </c>
    </row>
    <row r="784" spans="2:3" ht="45" x14ac:dyDescent="0.25">
      <c r="B784" s="96"/>
      <c r="C784" s="278" t="s">
        <v>2236</v>
      </c>
    </row>
    <row r="785" spans="2:3" ht="30" x14ac:dyDescent="0.25">
      <c r="B785" s="96"/>
      <c r="C785" s="278" t="s">
        <v>2237</v>
      </c>
    </row>
    <row r="786" spans="2:3" x14ac:dyDescent="0.25">
      <c r="B786" s="96"/>
      <c r="C786" s="278"/>
    </row>
    <row r="787" spans="2:3" x14ac:dyDescent="0.25">
      <c r="B787" s="96"/>
      <c r="C787" s="278" t="s">
        <v>2238</v>
      </c>
    </row>
    <row r="788" spans="2:3" ht="30" x14ac:dyDescent="0.25">
      <c r="B788" s="96"/>
      <c r="C788" s="278" t="s">
        <v>2224</v>
      </c>
    </row>
    <row r="789" spans="2:3" x14ac:dyDescent="0.25">
      <c r="B789" s="96"/>
      <c r="C789" s="278" t="s">
        <v>2242</v>
      </c>
    </row>
    <row r="790" spans="2:3" x14ac:dyDescent="0.25">
      <c r="B790" s="96"/>
      <c r="C790" s="278" t="s">
        <v>2239</v>
      </c>
    </row>
    <row r="791" spans="2:3" x14ac:dyDescent="0.25">
      <c r="B791" s="96"/>
      <c r="C791" s="278"/>
    </row>
    <row r="792" spans="2:3" x14ac:dyDescent="0.25">
      <c r="B792" s="96"/>
      <c r="C792" s="278" t="s">
        <v>2240</v>
      </c>
    </row>
    <row r="793" spans="2:3" x14ac:dyDescent="0.25">
      <c r="B793" s="96"/>
      <c r="C793" s="278" t="s">
        <v>2241</v>
      </c>
    </row>
    <row r="794" spans="2:3" x14ac:dyDescent="0.25">
      <c r="B794" s="96"/>
      <c r="C794" s="278" t="s">
        <v>2242</v>
      </c>
    </row>
    <row r="795" spans="2:3" x14ac:dyDescent="0.25">
      <c r="B795" s="96"/>
      <c r="C795" s="278" t="s">
        <v>2239</v>
      </c>
    </row>
    <row r="796" spans="2:3" x14ac:dyDescent="0.25">
      <c r="B796" s="96"/>
    </row>
    <row r="797" spans="2:3" x14ac:dyDescent="0.25">
      <c r="B797" s="96"/>
      <c r="C797" t="s">
        <v>298</v>
      </c>
    </row>
    <row r="798" spans="2:3" x14ac:dyDescent="0.25">
      <c r="B798" s="96"/>
    </row>
    <row r="799" spans="2:3" x14ac:dyDescent="0.25">
      <c r="B799" s="96"/>
      <c r="C799" s="17" t="s">
        <v>2692</v>
      </c>
    </row>
    <row r="800" spans="2:3" ht="30" x14ac:dyDescent="0.25">
      <c r="B800" s="96"/>
      <c r="C800" s="55" t="s">
        <v>810</v>
      </c>
    </row>
    <row r="801" spans="2:3" x14ac:dyDescent="0.25">
      <c r="B801" s="96"/>
    </row>
    <row r="802" spans="2:3" x14ac:dyDescent="0.25">
      <c r="B802" s="96"/>
      <c r="C802" t="s">
        <v>299</v>
      </c>
    </row>
    <row r="803" spans="2:3" x14ac:dyDescent="0.25">
      <c r="B803" s="96"/>
      <c r="C803" t="s">
        <v>300</v>
      </c>
    </row>
    <row r="804" spans="2:3" x14ac:dyDescent="0.25">
      <c r="B804" s="96"/>
      <c r="C804" s="33" t="s">
        <v>1963</v>
      </c>
    </row>
    <row r="805" spans="2:3" x14ac:dyDescent="0.25">
      <c r="B805" s="96"/>
      <c r="C805" s="33" t="s">
        <v>1964</v>
      </c>
    </row>
    <row r="806" spans="2:3" x14ac:dyDescent="0.25">
      <c r="B806" s="96"/>
      <c r="C806" t="s">
        <v>301</v>
      </c>
    </row>
    <row r="807" spans="2:3" x14ac:dyDescent="0.25">
      <c r="B807" s="96"/>
    </row>
    <row r="808" spans="2:3" x14ac:dyDescent="0.25">
      <c r="B808" s="96"/>
    </row>
    <row r="809" spans="2:3" ht="18.75" x14ac:dyDescent="0.3">
      <c r="B809" s="96"/>
      <c r="C809" s="18" t="s">
        <v>2087</v>
      </c>
    </row>
    <row r="810" spans="2:3" x14ac:dyDescent="0.25">
      <c r="B810" s="96"/>
    </row>
    <row r="811" spans="2:3" x14ac:dyDescent="0.25">
      <c r="B811" s="96"/>
      <c r="C811" s="17" t="s">
        <v>2088</v>
      </c>
    </row>
    <row r="812" spans="2:3" x14ac:dyDescent="0.25">
      <c r="B812" s="96"/>
      <c r="C812" s="17" t="s">
        <v>2089</v>
      </c>
    </row>
    <row r="813" spans="2:3" ht="45" x14ac:dyDescent="0.25">
      <c r="B813" s="96"/>
      <c r="C813" s="151" t="s">
        <v>951</v>
      </c>
    </row>
    <row r="814" spans="2:3" ht="30" x14ac:dyDescent="0.25">
      <c r="B814" s="96"/>
      <c r="C814" s="55" t="s">
        <v>948</v>
      </c>
    </row>
    <row r="815" spans="2:3" x14ac:dyDescent="0.25">
      <c r="B815" s="96"/>
      <c r="C815" t="s">
        <v>949</v>
      </c>
    </row>
    <row r="816" spans="2:3" x14ac:dyDescent="0.25">
      <c r="B816" s="96"/>
      <c r="C816" t="s">
        <v>302</v>
      </c>
    </row>
    <row r="817" spans="2:7" ht="30" x14ac:dyDescent="0.25">
      <c r="B817" s="96"/>
      <c r="C817" s="55" t="s">
        <v>950</v>
      </c>
    </row>
    <row r="818" spans="2:7" x14ac:dyDescent="0.25">
      <c r="B818" s="96"/>
    </row>
    <row r="819" spans="2:7" x14ac:dyDescent="0.25">
      <c r="B819" s="96"/>
      <c r="C819" s="17" t="s">
        <v>2090</v>
      </c>
      <c r="E819" s="50" t="s">
        <v>303</v>
      </c>
      <c r="F819" s="50"/>
      <c r="G819" s="50"/>
    </row>
    <row r="820" spans="2:7" ht="30" x14ac:dyDescent="0.25">
      <c r="B820" s="96"/>
      <c r="C820" s="55" t="s">
        <v>947</v>
      </c>
      <c r="E820" s="152" t="s">
        <v>304</v>
      </c>
      <c r="F820" s="152" t="s">
        <v>305</v>
      </c>
      <c r="G820" s="152" t="s">
        <v>306</v>
      </c>
    </row>
    <row r="821" spans="2:7" x14ac:dyDescent="0.25">
      <c r="B821" s="96"/>
      <c r="E821" s="548" t="s">
        <v>307</v>
      </c>
      <c r="F821" s="549" t="s">
        <v>308</v>
      </c>
      <c r="G821" s="549" t="s">
        <v>309</v>
      </c>
    </row>
    <row r="822" spans="2:7" x14ac:dyDescent="0.25">
      <c r="B822" s="96"/>
      <c r="C822" t="s">
        <v>1758</v>
      </c>
      <c r="E822" s="548"/>
      <c r="F822" s="550"/>
      <c r="G822" s="550"/>
    </row>
    <row r="823" spans="2:7" ht="30" x14ac:dyDescent="0.25">
      <c r="B823" s="96"/>
      <c r="C823" s="55" t="s">
        <v>2532</v>
      </c>
      <c r="E823" s="548"/>
      <c r="F823" s="550"/>
      <c r="G823" s="550"/>
    </row>
    <row r="824" spans="2:7" x14ac:dyDescent="0.25">
      <c r="B824" s="96"/>
      <c r="E824" s="65" t="s">
        <v>310</v>
      </c>
      <c r="F824" s="66" t="s">
        <v>311</v>
      </c>
      <c r="G824" s="66" t="s">
        <v>312</v>
      </c>
    </row>
    <row r="825" spans="2:7" x14ac:dyDescent="0.25">
      <c r="B825" s="96"/>
      <c r="C825" t="s">
        <v>1759</v>
      </c>
      <c r="E825" s="548" t="s">
        <v>313</v>
      </c>
      <c r="F825" s="551" t="s">
        <v>314</v>
      </c>
      <c r="G825" s="550" t="s">
        <v>315</v>
      </c>
    </row>
    <row r="826" spans="2:7" ht="30" x14ac:dyDescent="0.25">
      <c r="B826" s="96"/>
      <c r="C826" s="55" t="s">
        <v>946</v>
      </c>
      <c r="E826" s="548"/>
      <c r="F826" s="551"/>
      <c r="G826" s="550"/>
    </row>
    <row r="827" spans="2:7" x14ac:dyDescent="0.25">
      <c r="B827" s="96"/>
      <c r="E827" s="548"/>
      <c r="F827" s="551"/>
      <c r="G827" s="550"/>
    </row>
    <row r="828" spans="2:7" x14ac:dyDescent="0.25">
      <c r="B828" s="96"/>
      <c r="C828" t="s">
        <v>319</v>
      </c>
      <c r="E828" s="548"/>
      <c r="F828" s="551"/>
      <c r="G828" s="550"/>
    </row>
    <row r="829" spans="2:7" x14ac:dyDescent="0.25">
      <c r="B829" s="96"/>
      <c r="E829" s="548"/>
      <c r="F829" s="551"/>
      <c r="G829" s="550"/>
    </row>
    <row r="830" spans="2:7" x14ac:dyDescent="0.25">
      <c r="B830" s="96"/>
      <c r="C830" s="170" t="s">
        <v>1760</v>
      </c>
      <c r="E830" s="548"/>
      <c r="F830" s="551"/>
      <c r="G830" s="550"/>
    </row>
    <row r="831" spans="2:7" x14ac:dyDescent="0.25">
      <c r="B831" s="96"/>
      <c r="C831" t="s">
        <v>320</v>
      </c>
      <c r="E831" s="548" t="s">
        <v>316</v>
      </c>
      <c r="F831" s="549" t="s">
        <v>317</v>
      </c>
      <c r="G831" s="549" t="s">
        <v>318</v>
      </c>
    </row>
    <row r="832" spans="2:7" x14ac:dyDescent="0.25">
      <c r="B832" s="96"/>
      <c r="E832" s="548"/>
      <c r="F832" s="549"/>
      <c r="G832" s="549"/>
    </row>
    <row r="833" spans="2:7" ht="15" customHeight="1" x14ac:dyDescent="0.25">
      <c r="B833" s="96"/>
      <c r="E833" s="548"/>
      <c r="F833" s="549"/>
      <c r="G833" s="549"/>
    </row>
    <row r="834" spans="2:7" x14ac:dyDescent="0.25">
      <c r="B834" s="96"/>
      <c r="E834" s="548"/>
      <c r="F834" s="549"/>
      <c r="G834" s="549"/>
    </row>
    <row r="835" spans="2:7" x14ac:dyDescent="0.25">
      <c r="B835" s="96"/>
      <c r="E835" s="548" t="s">
        <v>321</v>
      </c>
      <c r="F835" s="551" t="s">
        <v>322</v>
      </c>
      <c r="G835" s="549" t="s">
        <v>323</v>
      </c>
    </row>
    <row r="836" spans="2:7" x14ac:dyDescent="0.25">
      <c r="B836" s="96"/>
      <c r="E836" s="548"/>
      <c r="F836" s="551"/>
      <c r="G836" s="549"/>
    </row>
    <row r="837" spans="2:7" x14ac:dyDescent="0.25">
      <c r="B837" s="96"/>
      <c r="E837" s="548" t="s">
        <v>324</v>
      </c>
      <c r="F837" s="551" t="s">
        <v>325</v>
      </c>
      <c r="G837" s="549" t="s">
        <v>326</v>
      </c>
    </row>
    <row r="838" spans="2:7" x14ac:dyDescent="0.25">
      <c r="B838" s="96"/>
      <c r="E838" s="548"/>
      <c r="F838" s="551"/>
      <c r="G838" s="549"/>
    </row>
    <row r="839" spans="2:7" ht="15" customHeight="1" x14ac:dyDescent="0.25">
      <c r="B839" s="96"/>
      <c r="E839" s="548"/>
      <c r="F839" s="551"/>
      <c r="G839" s="549"/>
    </row>
    <row r="840" spans="2:7" ht="15" customHeight="1" x14ac:dyDescent="0.25">
      <c r="B840" s="96"/>
      <c r="E840" s="548"/>
      <c r="F840" s="551"/>
      <c r="G840" s="549"/>
    </row>
    <row r="841" spans="2:7" x14ac:dyDescent="0.25">
      <c r="B841" s="96"/>
      <c r="E841" s="65" t="s">
        <v>327</v>
      </c>
      <c r="F841" s="67">
        <v>12.5</v>
      </c>
      <c r="G841" s="66" t="s">
        <v>328</v>
      </c>
    </row>
    <row r="842" spans="2:7" x14ac:dyDescent="0.25">
      <c r="B842" s="96"/>
      <c r="E842" s="548" t="s">
        <v>329</v>
      </c>
      <c r="F842" s="553">
        <v>8</v>
      </c>
      <c r="G842" s="549" t="s">
        <v>330</v>
      </c>
    </row>
    <row r="843" spans="2:7" ht="15" customHeight="1" x14ac:dyDescent="0.25">
      <c r="B843" s="96"/>
      <c r="E843" s="548"/>
      <c r="F843" s="553"/>
      <c r="G843" s="549"/>
    </row>
    <row r="844" spans="2:7" x14ac:dyDescent="0.25">
      <c r="B844" s="96"/>
      <c r="E844" s="548"/>
      <c r="F844" s="553"/>
      <c r="G844" s="549"/>
    </row>
    <row r="845" spans="2:7" ht="15" customHeight="1" x14ac:dyDescent="0.25">
      <c r="B845" s="96"/>
      <c r="E845" s="548"/>
      <c r="F845" s="553"/>
      <c r="G845" s="549"/>
    </row>
    <row r="846" spans="2:7" x14ac:dyDescent="0.25">
      <c r="B846" s="96"/>
      <c r="E846" s="65" t="s">
        <v>331</v>
      </c>
      <c r="F846" s="57" t="s">
        <v>332</v>
      </c>
      <c r="G846" s="66" t="s">
        <v>333</v>
      </c>
    </row>
    <row r="847" spans="2:7" x14ac:dyDescent="0.25">
      <c r="B847" s="96"/>
    </row>
    <row r="848" spans="2:7" x14ac:dyDescent="0.25">
      <c r="B848" s="96"/>
      <c r="E848" s="50" t="s">
        <v>334</v>
      </c>
    </row>
    <row r="849" spans="2:7" x14ac:dyDescent="0.25">
      <c r="B849" s="96"/>
      <c r="E849" s="152" t="s">
        <v>304</v>
      </c>
      <c r="F849" s="152" t="s">
        <v>305</v>
      </c>
      <c r="G849" s="152" t="s">
        <v>306</v>
      </c>
    </row>
    <row r="850" spans="2:7" ht="15" customHeight="1" x14ac:dyDescent="0.25">
      <c r="B850" s="96"/>
      <c r="E850" s="548" t="s">
        <v>335</v>
      </c>
      <c r="F850" s="550" t="s">
        <v>336</v>
      </c>
      <c r="G850" s="549" t="s">
        <v>337</v>
      </c>
    </row>
    <row r="851" spans="2:7" x14ac:dyDescent="0.25">
      <c r="B851" s="96"/>
      <c r="E851" s="548"/>
      <c r="F851" s="550"/>
      <c r="G851" s="549"/>
    </row>
    <row r="852" spans="2:7" x14ac:dyDescent="0.25">
      <c r="B852" s="96"/>
      <c r="E852" s="65" t="s">
        <v>338</v>
      </c>
      <c r="F852" s="56" t="s">
        <v>339</v>
      </c>
      <c r="G852" s="66" t="s">
        <v>340</v>
      </c>
    </row>
    <row r="853" spans="2:7" x14ac:dyDescent="0.25">
      <c r="B853" s="96"/>
      <c r="E853" s="548" t="s">
        <v>1598</v>
      </c>
      <c r="F853" s="552" t="s">
        <v>341</v>
      </c>
      <c r="G853" s="550" t="s">
        <v>342</v>
      </c>
    </row>
    <row r="854" spans="2:7" x14ac:dyDescent="0.25">
      <c r="B854" s="96"/>
      <c r="E854" s="548"/>
      <c r="F854" s="552"/>
      <c r="G854" s="550"/>
    </row>
    <row r="855" spans="2:7" x14ac:dyDescent="0.25">
      <c r="B855" s="96"/>
      <c r="E855" s="548" t="s">
        <v>343</v>
      </c>
      <c r="F855" s="552" t="s">
        <v>344</v>
      </c>
      <c r="G855" s="549" t="s">
        <v>345</v>
      </c>
    </row>
    <row r="856" spans="2:7" x14ac:dyDescent="0.25">
      <c r="B856" s="96"/>
      <c r="E856" s="548"/>
      <c r="F856" s="552"/>
      <c r="G856" s="549"/>
    </row>
    <row r="857" spans="2:7" x14ac:dyDescent="0.25">
      <c r="B857" s="96"/>
      <c r="E857" s="548" t="s">
        <v>346</v>
      </c>
      <c r="F857" s="549" t="s">
        <v>347</v>
      </c>
      <c r="G857" s="549" t="s">
        <v>348</v>
      </c>
    </row>
    <row r="858" spans="2:7" x14ac:dyDescent="0.25">
      <c r="B858" s="96"/>
      <c r="E858" s="548"/>
      <c r="F858" s="549"/>
      <c r="G858" s="549"/>
    </row>
    <row r="859" spans="2:7" x14ac:dyDescent="0.25">
      <c r="B859" s="96"/>
      <c r="E859" s="548" t="s">
        <v>349</v>
      </c>
      <c r="F859" s="549" t="s">
        <v>350</v>
      </c>
      <c r="G859" s="549" t="s">
        <v>351</v>
      </c>
    </row>
    <row r="860" spans="2:7" x14ac:dyDescent="0.25">
      <c r="B860" s="96"/>
      <c r="E860" s="548"/>
      <c r="F860" s="549"/>
      <c r="G860" s="550"/>
    </row>
    <row r="861" spans="2:7" x14ac:dyDescent="0.25">
      <c r="B861" s="96"/>
      <c r="E861" s="548"/>
      <c r="F861" s="549"/>
      <c r="G861" s="550"/>
    </row>
    <row r="862" spans="2:7" x14ac:dyDescent="0.25">
      <c r="B862" s="96"/>
      <c r="E862" s="548"/>
      <c r="F862" s="549"/>
      <c r="G862" s="550"/>
    </row>
    <row r="863" spans="2:7" ht="15" customHeight="1" x14ac:dyDescent="0.25">
      <c r="B863" s="96"/>
      <c r="E863" s="548" t="s">
        <v>352</v>
      </c>
      <c r="F863" s="550" t="s">
        <v>353</v>
      </c>
      <c r="G863" s="549" t="s">
        <v>354</v>
      </c>
    </row>
    <row r="864" spans="2:7" x14ac:dyDescent="0.25">
      <c r="B864" s="96"/>
      <c r="E864" s="548"/>
      <c r="F864" s="550"/>
      <c r="G864" s="549"/>
    </row>
    <row r="865" spans="2:7" x14ac:dyDescent="0.25">
      <c r="B865" s="96"/>
      <c r="E865" s="65" t="s">
        <v>355</v>
      </c>
      <c r="F865" s="56" t="s">
        <v>356</v>
      </c>
      <c r="G865" s="50"/>
    </row>
    <row r="866" spans="2:7" x14ac:dyDescent="0.25">
      <c r="B866" s="96"/>
    </row>
    <row r="867" spans="2:7" ht="15" customHeight="1" x14ac:dyDescent="0.25">
      <c r="B867" s="96"/>
      <c r="C867" s="17" t="s">
        <v>2091</v>
      </c>
    </row>
    <row r="868" spans="2:7" ht="30" x14ac:dyDescent="0.25">
      <c r="B868" s="96"/>
      <c r="C868" s="55" t="s">
        <v>945</v>
      </c>
    </row>
    <row r="869" spans="2:7" x14ac:dyDescent="0.25">
      <c r="B869" s="96"/>
    </row>
    <row r="870" spans="2:7" x14ac:dyDescent="0.25">
      <c r="B870" s="96"/>
      <c r="C870" s="17" t="s">
        <v>2207</v>
      </c>
    </row>
    <row r="871" spans="2:7" ht="30" x14ac:dyDescent="0.25">
      <c r="B871" s="96"/>
      <c r="C871" s="55" t="s">
        <v>944</v>
      </c>
    </row>
    <row r="872" spans="2:7" x14ac:dyDescent="0.25">
      <c r="B872" s="96"/>
      <c r="C872" t="s">
        <v>357</v>
      </c>
    </row>
    <row r="873" spans="2:7" ht="15" customHeight="1" x14ac:dyDescent="0.25">
      <c r="B873" s="96"/>
      <c r="C873" t="s">
        <v>358</v>
      </c>
    </row>
    <row r="874" spans="2:7" x14ac:dyDescent="0.25">
      <c r="B874" s="96"/>
      <c r="C874" t="s">
        <v>359</v>
      </c>
    </row>
    <row r="875" spans="2:7" x14ac:dyDescent="0.25">
      <c r="B875" s="96"/>
      <c r="C875" t="s">
        <v>360</v>
      </c>
    </row>
    <row r="876" spans="2:7" x14ac:dyDescent="0.25">
      <c r="B876" s="96"/>
      <c r="C876" t="s">
        <v>361</v>
      </c>
    </row>
    <row r="877" spans="2:7" x14ac:dyDescent="0.25">
      <c r="B877" s="96"/>
    </row>
    <row r="878" spans="2:7" x14ac:dyDescent="0.25">
      <c r="B878" s="96"/>
      <c r="C878" t="s">
        <v>362</v>
      </c>
    </row>
    <row r="879" spans="2:7" x14ac:dyDescent="0.25">
      <c r="B879" s="96"/>
      <c r="C879" t="s">
        <v>363</v>
      </c>
    </row>
    <row r="880" spans="2:7" x14ac:dyDescent="0.25">
      <c r="B880" s="96"/>
      <c r="C880" t="s">
        <v>364</v>
      </c>
    </row>
    <row r="881" spans="2:3" x14ac:dyDescent="0.25">
      <c r="B881" s="96"/>
      <c r="C881" t="s">
        <v>365</v>
      </c>
    </row>
    <row r="882" spans="2:3" x14ac:dyDescent="0.25">
      <c r="B882" s="96"/>
    </row>
    <row r="883" spans="2:3" x14ac:dyDescent="0.25">
      <c r="B883" s="96"/>
      <c r="C883" s="17" t="s">
        <v>2092</v>
      </c>
    </row>
    <row r="884" spans="2:3" ht="45" x14ac:dyDescent="0.25">
      <c r="B884" s="96"/>
      <c r="C884" s="55" t="s">
        <v>943</v>
      </c>
    </row>
    <row r="885" spans="2:3" ht="30" x14ac:dyDescent="0.25">
      <c r="B885" s="96"/>
      <c r="C885" s="55" t="s">
        <v>942</v>
      </c>
    </row>
    <row r="886" spans="2:3" x14ac:dyDescent="0.25">
      <c r="B886" s="96"/>
    </row>
    <row r="887" spans="2:3" x14ac:dyDescent="0.25">
      <c r="B887" s="96"/>
      <c r="C887" t="s">
        <v>362</v>
      </c>
    </row>
    <row r="888" spans="2:3" ht="30" x14ac:dyDescent="0.25">
      <c r="B888" s="96"/>
      <c r="C888" s="55" t="s">
        <v>941</v>
      </c>
    </row>
    <row r="889" spans="2:3" x14ac:dyDescent="0.25">
      <c r="B889" s="96"/>
      <c r="C889" t="s">
        <v>1615</v>
      </c>
    </row>
    <row r="890" spans="2:3" x14ac:dyDescent="0.25">
      <c r="B890" s="96"/>
    </row>
    <row r="891" spans="2:3" x14ac:dyDescent="0.25">
      <c r="B891" s="96"/>
      <c r="C891" s="17" t="s">
        <v>2093</v>
      </c>
    </row>
    <row r="892" spans="2:3" ht="60" customHeight="1" x14ac:dyDescent="0.25">
      <c r="B892" s="96"/>
      <c r="C892" s="338" t="s">
        <v>2546</v>
      </c>
    </row>
    <row r="893" spans="2:3" ht="30" x14ac:dyDescent="0.25">
      <c r="B893" s="96"/>
      <c r="C893" s="338" t="s">
        <v>2547</v>
      </c>
    </row>
    <row r="894" spans="2:3" x14ac:dyDescent="0.25">
      <c r="B894" s="96"/>
    </row>
    <row r="895" spans="2:3" x14ac:dyDescent="0.25">
      <c r="B895" s="96"/>
      <c r="C895" s="110" t="s">
        <v>811</v>
      </c>
    </row>
    <row r="896" spans="2:3" x14ac:dyDescent="0.25">
      <c r="B896" s="96"/>
      <c r="C896" t="s">
        <v>2548</v>
      </c>
    </row>
    <row r="897" spans="2:3" x14ac:dyDescent="0.25">
      <c r="B897" s="96"/>
      <c r="C897" s="338" t="s">
        <v>2549</v>
      </c>
    </row>
    <row r="898" spans="2:3" x14ac:dyDescent="0.25">
      <c r="B898" s="96"/>
      <c r="C898" s="339" t="s">
        <v>2550</v>
      </c>
    </row>
    <row r="899" spans="2:3" x14ac:dyDescent="0.25">
      <c r="B899" s="96"/>
      <c r="C899" s="339" t="s">
        <v>2551</v>
      </c>
    </row>
    <row r="900" spans="2:3" x14ac:dyDescent="0.25">
      <c r="B900" s="96"/>
      <c r="C900" s="339" t="s">
        <v>2552</v>
      </c>
    </row>
    <row r="901" spans="2:3" x14ac:dyDescent="0.25">
      <c r="B901" s="96"/>
      <c r="C901" s="339" t="s">
        <v>2553</v>
      </c>
    </row>
    <row r="902" spans="2:3" x14ac:dyDescent="0.25">
      <c r="B902" s="96"/>
    </row>
    <row r="903" spans="2:3" x14ac:dyDescent="0.25">
      <c r="B903" s="96"/>
      <c r="C903" s="17" t="s">
        <v>2094</v>
      </c>
    </row>
    <row r="904" spans="2:3" ht="30" x14ac:dyDescent="0.25">
      <c r="B904" s="96"/>
      <c r="C904" s="55" t="s">
        <v>627</v>
      </c>
    </row>
    <row r="905" spans="2:3" x14ac:dyDescent="0.25">
      <c r="B905" s="96"/>
      <c r="C905" t="s">
        <v>940</v>
      </c>
    </row>
    <row r="906" spans="2:3" x14ac:dyDescent="0.25">
      <c r="B906" s="96"/>
    </row>
    <row r="907" spans="2:3" x14ac:dyDescent="0.25">
      <c r="B907" s="96"/>
      <c r="C907" t="s">
        <v>362</v>
      </c>
    </row>
    <row r="908" spans="2:3" x14ac:dyDescent="0.25">
      <c r="B908" s="96"/>
      <c r="C908" t="s">
        <v>363</v>
      </c>
    </row>
    <row r="909" spans="2:3" ht="30" x14ac:dyDescent="0.25">
      <c r="B909" s="96"/>
      <c r="C909" s="55" t="s">
        <v>939</v>
      </c>
    </row>
    <row r="910" spans="2:3" x14ac:dyDescent="0.25">
      <c r="B910" s="96"/>
      <c r="C910" t="s">
        <v>365</v>
      </c>
    </row>
    <row r="911" spans="2:3" x14ac:dyDescent="0.25">
      <c r="B911" s="96"/>
    </row>
    <row r="912" spans="2:3" x14ac:dyDescent="0.25">
      <c r="B912" s="96"/>
      <c r="C912" s="17" t="s">
        <v>2095</v>
      </c>
    </row>
    <row r="913" spans="2:3" ht="45" x14ac:dyDescent="0.25">
      <c r="B913" s="96"/>
      <c r="C913" s="55" t="s">
        <v>938</v>
      </c>
    </row>
    <row r="914" spans="2:3" x14ac:dyDescent="0.25">
      <c r="B914" s="96"/>
    </row>
    <row r="915" spans="2:3" x14ac:dyDescent="0.25">
      <c r="B915" s="96"/>
      <c r="C915" t="s">
        <v>362</v>
      </c>
    </row>
    <row r="916" spans="2:3" x14ac:dyDescent="0.25">
      <c r="B916" s="96"/>
      <c r="C916" t="s">
        <v>363</v>
      </c>
    </row>
    <row r="917" spans="2:3" ht="30" x14ac:dyDescent="0.25">
      <c r="B917" s="96"/>
      <c r="C917" s="55" t="s">
        <v>937</v>
      </c>
    </row>
    <row r="918" spans="2:3" x14ac:dyDescent="0.25">
      <c r="B918" s="96"/>
      <c r="C918" t="s">
        <v>1627</v>
      </c>
    </row>
    <row r="919" spans="2:3" x14ac:dyDescent="0.25">
      <c r="B919" s="96"/>
      <c r="C919" t="s">
        <v>367</v>
      </c>
    </row>
    <row r="920" spans="2:3" x14ac:dyDescent="0.25">
      <c r="B920" s="96"/>
      <c r="C920" t="s">
        <v>368</v>
      </c>
    </row>
    <row r="921" spans="2:3" x14ac:dyDescent="0.25">
      <c r="B921" s="96"/>
    </row>
    <row r="922" spans="2:3" x14ac:dyDescent="0.25">
      <c r="B922" s="96"/>
      <c r="C922" s="17" t="s">
        <v>2096</v>
      </c>
    </row>
    <row r="923" spans="2:3" ht="30" x14ac:dyDescent="0.25">
      <c r="B923" s="96"/>
      <c r="C923" s="111" t="s">
        <v>814</v>
      </c>
    </row>
    <row r="924" spans="2:3" x14ac:dyDescent="0.25">
      <c r="B924" s="96"/>
      <c r="C924" s="265" t="s">
        <v>1967</v>
      </c>
    </row>
    <row r="925" spans="2:3" x14ac:dyDescent="0.25">
      <c r="B925" s="96"/>
    </row>
    <row r="926" spans="2:3" x14ac:dyDescent="0.25">
      <c r="B926" s="96"/>
      <c r="C926" s="110" t="s">
        <v>816</v>
      </c>
    </row>
    <row r="927" spans="2:3" x14ac:dyDescent="0.25">
      <c r="B927" s="96"/>
      <c r="C927" s="110" t="s">
        <v>817</v>
      </c>
    </row>
    <row r="928" spans="2:3" x14ac:dyDescent="0.25">
      <c r="B928" s="96"/>
      <c r="C928" s="110" t="s">
        <v>818</v>
      </c>
    </row>
    <row r="929" spans="2:3" x14ac:dyDescent="0.25">
      <c r="B929" s="96"/>
      <c r="C929" s="110" t="s">
        <v>819</v>
      </c>
    </row>
    <row r="930" spans="2:3" x14ac:dyDescent="0.25">
      <c r="B930" s="96"/>
      <c r="C930" s="110" t="s">
        <v>820</v>
      </c>
    </row>
    <row r="931" spans="2:3" x14ac:dyDescent="0.25">
      <c r="B931" s="96"/>
      <c r="C931" s="110"/>
    </row>
    <row r="932" spans="2:3" x14ac:dyDescent="0.25">
      <c r="B932" s="96"/>
      <c r="C932" s="162" t="s">
        <v>2205</v>
      </c>
    </row>
    <row r="933" spans="2:3" x14ac:dyDescent="0.25">
      <c r="B933" s="96"/>
    </row>
    <row r="934" spans="2:3" x14ac:dyDescent="0.25">
      <c r="B934" s="96"/>
      <c r="C934" s="17" t="s">
        <v>2404</v>
      </c>
    </row>
    <row r="935" spans="2:3" ht="30" x14ac:dyDescent="0.25">
      <c r="B935" s="96"/>
      <c r="C935" s="55" t="s">
        <v>2406</v>
      </c>
    </row>
    <row r="936" spans="2:3" x14ac:dyDescent="0.25">
      <c r="B936" s="96"/>
      <c r="C936" t="s">
        <v>369</v>
      </c>
    </row>
    <row r="937" spans="2:3" x14ac:dyDescent="0.25">
      <c r="B937" s="96"/>
      <c r="C937" t="s">
        <v>370</v>
      </c>
    </row>
    <row r="938" spans="2:3" x14ac:dyDescent="0.25">
      <c r="B938" s="96"/>
    </row>
    <row r="939" spans="2:3" x14ac:dyDescent="0.25">
      <c r="B939" s="96"/>
      <c r="C939" t="s">
        <v>2409</v>
      </c>
    </row>
    <row r="940" spans="2:3" ht="45" x14ac:dyDescent="0.25">
      <c r="B940" s="96"/>
      <c r="C940" s="55" t="s">
        <v>2408</v>
      </c>
    </row>
    <row r="941" spans="2:3" x14ac:dyDescent="0.25">
      <c r="B941" s="96"/>
    </row>
    <row r="942" spans="2:3" x14ac:dyDescent="0.25">
      <c r="B942" s="96"/>
      <c r="C942" t="s">
        <v>362</v>
      </c>
    </row>
    <row r="943" spans="2:3" x14ac:dyDescent="0.25">
      <c r="B943" s="96"/>
      <c r="C943" t="s">
        <v>371</v>
      </c>
    </row>
    <row r="944" spans="2:3" x14ac:dyDescent="0.25">
      <c r="B944" s="96"/>
      <c r="C944" s="42" t="s">
        <v>372</v>
      </c>
    </row>
    <row r="945" spans="2:3" x14ac:dyDescent="0.25">
      <c r="B945" s="96"/>
      <c r="C945" s="42" t="s">
        <v>373</v>
      </c>
    </row>
    <row r="946" spans="2:3" x14ac:dyDescent="0.25">
      <c r="B946" s="96"/>
      <c r="C946" t="s">
        <v>1410</v>
      </c>
    </row>
    <row r="947" spans="2:3" x14ac:dyDescent="0.25">
      <c r="B947" s="96"/>
      <c r="C947" t="s">
        <v>1635</v>
      </c>
    </row>
    <row r="948" spans="2:3" x14ac:dyDescent="0.25">
      <c r="B948" s="96"/>
      <c r="C948" t="s">
        <v>1411</v>
      </c>
    </row>
    <row r="949" spans="2:3" x14ac:dyDescent="0.25">
      <c r="B949" s="96"/>
    </row>
    <row r="950" spans="2:3" x14ac:dyDescent="0.25">
      <c r="B950" s="96"/>
      <c r="C950" t="s">
        <v>374</v>
      </c>
    </row>
    <row r="951" spans="2:3" x14ac:dyDescent="0.25">
      <c r="B951" s="96"/>
      <c r="C951" t="s">
        <v>375</v>
      </c>
    </row>
    <row r="952" spans="2:3" x14ac:dyDescent="0.25">
      <c r="B952" s="96"/>
      <c r="C952" t="s">
        <v>376</v>
      </c>
    </row>
    <row r="953" spans="2:3" x14ac:dyDescent="0.25">
      <c r="B953" s="96"/>
      <c r="C953" t="s">
        <v>2332</v>
      </c>
    </row>
    <row r="954" spans="2:3" x14ac:dyDescent="0.25">
      <c r="B954" s="96"/>
    </row>
    <row r="955" spans="2:3" x14ac:dyDescent="0.25">
      <c r="B955" s="96"/>
      <c r="C955" t="s">
        <v>377</v>
      </c>
    </row>
    <row r="956" spans="2:3" ht="30" x14ac:dyDescent="0.25">
      <c r="B956" s="96"/>
      <c r="C956" s="55" t="s">
        <v>936</v>
      </c>
    </row>
    <row r="957" spans="2:3" x14ac:dyDescent="0.25">
      <c r="B957" s="96"/>
    </row>
    <row r="958" spans="2:3" x14ac:dyDescent="0.25">
      <c r="B958" s="96"/>
      <c r="C958" t="s">
        <v>378</v>
      </c>
    </row>
    <row r="959" spans="2:3" x14ac:dyDescent="0.25">
      <c r="B959" s="96"/>
      <c r="C959" t="s">
        <v>379</v>
      </c>
    </row>
    <row r="960" spans="2:3" x14ac:dyDescent="0.25">
      <c r="B960" s="96"/>
      <c r="C960" t="s">
        <v>380</v>
      </c>
    </row>
    <row r="961" spans="2:3" x14ac:dyDescent="0.25">
      <c r="B961" s="96"/>
      <c r="C961" t="s">
        <v>381</v>
      </c>
    </row>
    <row r="962" spans="2:3" x14ac:dyDescent="0.25">
      <c r="B962" s="96"/>
      <c r="C962" t="s">
        <v>2336</v>
      </c>
    </row>
    <row r="963" spans="2:3" x14ac:dyDescent="0.25">
      <c r="B963" s="96"/>
      <c r="C963" t="s">
        <v>382</v>
      </c>
    </row>
    <row r="964" spans="2:3" x14ac:dyDescent="0.25">
      <c r="B964" s="96"/>
      <c r="C964" t="s">
        <v>2334</v>
      </c>
    </row>
    <row r="965" spans="2:3" x14ac:dyDescent="0.25">
      <c r="B965" s="96"/>
      <c r="C965" t="s">
        <v>2335</v>
      </c>
    </row>
    <row r="966" spans="2:3" x14ac:dyDescent="0.25">
      <c r="B966" s="96"/>
    </row>
    <row r="967" spans="2:3" x14ac:dyDescent="0.25">
      <c r="B967" s="96"/>
      <c r="C967" t="s">
        <v>383</v>
      </c>
    </row>
  </sheetData>
  <mergeCells count="69">
    <mergeCell ref="E835:E836"/>
    <mergeCell ref="F835:F836"/>
    <mergeCell ref="G835:G836"/>
    <mergeCell ref="F837:F840"/>
    <mergeCell ref="E837:E840"/>
    <mergeCell ref="G837:G840"/>
    <mergeCell ref="G842:G845"/>
    <mergeCell ref="F842:F845"/>
    <mergeCell ref="G850:G851"/>
    <mergeCell ref="G853:G854"/>
    <mergeCell ref="E842:E845"/>
    <mergeCell ref="E853:E854"/>
    <mergeCell ref="F853:F854"/>
    <mergeCell ref="E850:E851"/>
    <mergeCell ref="F850:F851"/>
    <mergeCell ref="G855:G856"/>
    <mergeCell ref="E863:E864"/>
    <mergeCell ref="F857:F858"/>
    <mergeCell ref="E857:E858"/>
    <mergeCell ref="G857:G858"/>
    <mergeCell ref="F859:F862"/>
    <mergeCell ref="E859:E862"/>
    <mergeCell ref="G859:G862"/>
    <mergeCell ref="G863:G864"/>
    <mergeCell ref="F863:F864"/>
    <mergeCell ref="F855:F856"/>
    <mergeCell ref="E855:E856"/>
    <mergeCell ref="E831:E834"/>
    <mergeCell ref="E821:E823"/>
    <mergeCell ref="F821:F823"/>
    <mergeCell ref="G821:G823"/>
    <mergeCell ref="F825:F830"/>
    <mergeCell ref="E825:E830"/>
    <mergeCell ref="G825:G830"/>
    <mergeCell ref="G831:G834"/>
    <mergeCell ref="F831:F834"/>
    <mergeCell ref="E1:H3"/>
    <mergeCell ref="E156:E157"/>
    <mergeCell ref="E158:E159"/>
    <mergeCell ref="E161:E162"/>
    <mergeCell ref="E164:E165"/>
    <mergeCell ref="E151:E152"/>
    <mergeCell ref="B6:B98"/>
    <mergeCell ref="C206:C208"/>
    <mergeCell ref="C209:C216"/>
    <mergeCell ref="E153:E154"/>
    <mergeCell ref="E168:E170"/>
    <mergeCell ref="C254:C256"/>
    <mergeCell ref="C257:C264"/>
    <mergeCell ref="C265:C282"/>
    <mergeCell ref="C217:C234"/>
    <mergeCell ref="E174:E175"/>
    <mergeCell ref="E180:E183"/>
    <mergeCell ref="E184:J184"/>
    <mergeCell ref="D466:E466"/>
    <mergeCell ref="F169:F170"/>
    <mergeCell ref="H169:H170"/>
    <mergeCell ref="I169:I170"/>
    <mergeCell ref="F182:F183"/>
    <mergeCell ref="G182:G183"/>
    <mergeCell ref="H182:H183"/>
    <mergeCell ref="E171:E173"/>
    <mergeCell ref="E176:E179"/>
    <mergeCell ref="F178:F179"/>
    <mergeCell ref="G178:G179"/>
    <mergeCell ref="H178:H179"/>
    <mergeCell ref="F176:F177"/>
    <mergeCell ref="G176:G177"/>
    <mergeCell ref="H176:H177"/>
  </mergeCells>
  <hyperlinks>
    <hyperlink ref="C703" location="'Ogólne zasady'!E474" display="Informacje techniczne" xr:uid="{00000000-0004-0000-0300-000000000000}"/>
    <hyperlink ref="F825" r:id="rId1" xr:uid="{00000000-0004-0000-0300-000001000000}"/>
    <hyperlink ref="F835" r:id="rId2" xr:uid="{00000000-0004-0000-0300-000002000000}"/>
    <hyperlink ref="F837" r:id="rId3" xr:uid="{00000000-0004-0000-0300-000003000000}"/>
    <hyperlink ref="C617" r:id="rId4" display="Wizualizacja" xr:uid="{6207A6E4-2E1F-4055-A71E-C51436BE833C}"/>
    <hyperlink ref="C594" r:id="rId5" xr:uid="{4E67FA71-579D-451F-9FBE-27814A5AAE8B}"/>
    <hyperlink ref="C612" r:id="rId6" xr:uid="{3E3CCC85-9350-4865-9A17-2B57E7E7E8A5}"/>
    <hyperlink ref="C932" r:id="rId7" xr:uid="{D87028EB-A3B2-41EE-B4E2-D796CBE1DD48}"/>
  </hyperlinks>
  <pageMargins left="0.7" right="0.7" top="0.75" bottom="0.75" header="0.3" footer="0.3"/>
  <pageSetup paperSize="9" orientation="portrait" horizontalDpi="300" verticalDpi="300" r:id="rId8"/>
  <ignoredErrors>
    <ignoredError sqref="F846" numberStoredAsText="1"/>
  </ignoredError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401"/>
  <sheetViews>
    <sheetView zoomScaleNormal="100" workbookViewId="0">
      <pane ySplit="4" topLeftCell="A5" activePane="bottomLeft" state="frozen"/>
      <selection activeCell="A1120" sqref="A1120"/>
      <selection pane="bottomLeft"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4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4"/>
      <c r="G1" s="444"/>
      <c r="H1" s="444"/>
      <c r="I1" s="5"/>
      <c r="J1" s="5"/>
      <c r="K1" s="5"/>
      <c r="L1" s="5"/>
      <c r="M1" s="5"/>
      <c r="N1" s="5"/>
    </row>
    <row r="2" spans="2:14" s="1" customFormat="1" ht="12.75" customHeight="1" x14ac:dyDescent="0.25">
      <c r="B2" s="59"/>
      <c r="C2" s="59"/>
      <c r="D2" s="58"/>
      <c r="E2" s="444"/>
      <c r="F2" s="444"/>
      <c r="G2" s="444"/>
      <c r="H2" s="444"/>
      <c r="I2" s="5"/>
      <c r="J2" s="5"/>
      <c r="K2" s="5"/>
      <c r="L2" s="5"/>
      <c r="M2" s="5"/>
      <c r="N2" s="5"/>
    </row>
    <row r="3" spans="2:14" s="1" customFormat="1" ht="12.75" customHeight="1" x14ac:dyDescent="0.25">
      <c r="B3" s="59"/>
      <c r="C3" s="59"/>
      <c r="D3" s="58"/>
      <c r="E3" s="444"/>
      <c r="F3" s="444"/>
      <c r="G3" s="444"/>
      <c r="H3" s="444"/>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54" t="s">
        <v>1982</v>
      </c>
      <c r="C6" s="18" t="s">
        <v>2134</v>
      </c>
    </row>
    <row r="7" spans="2:14" x14ac:dyDescent="0.25">
      <c r="B7" s="554"/>
    </row>
    <row r="8" spans="2:14" ht="18.75" x14ac:dyDescent="0.3">
      <c r="B8" s="554"/>
      <c r="C8" s="18" t="s">
        <v>2135</v>
      </c>
    </row>
    <row r="9" spans="2:14" outlineLevel="1" x14ac:dyDescent="0.25">
      <c r="B9" s="554"/>
      <c r="C9" t="s">
        <v>46</v>
      </c>
    </row>
    <row r="10" spans="2:14" outlineLevel="1" x14ac:dyDescent="0.25">
      <c r="B10" s="554"/>
      <c r="C10" t="s">
        <v>47</v>
      </c>
    </row>
    <row r="11" spans="2:14" outlineLevel="1" x14ac:dyDescent="0.25">
      <c r="B11" s="554"/>
      <c r="C11" t="s">
        <v>48</v>
      </c>
    </row>
    <row r="12" spans="2:14" outlineLevel="1" x14ac:dyDescent="0.25">
      <c r="B12" s="554"/>
      <c r="C12" t="s">
        <v>49</v>
      </c>
    </row>
    <row r="13" spans="2:14" outlineLevel="1" x14ac:dyDescent="0.25">
      <c r="B13" s="554"/>
      <c r="C13" t="s">
        <v>50</v>
      </c>
    </row>
    <row r="14" spans="2:14" outlineLevel="1" x14ac:dyDescent="0.25">
      <c r="B14" s="554"/>
      <c r="C14" t="s">
        <v>51</v>
      </c>
    </row>
    <row r="15" spans="2:14" x14ac:dyDescent="0.25">
      <c r="B15" s="554"/>
    </row>
    <row r="16" spans="2:14" ht="18.75" x14ac:dyDescent="0.3">
      <c r="B16" s="554"/>
      <c r="C16" s="18" t="s">
        <v>2136</v>
      </c>
    </row>
    <row r="17" spans="2:3" ht="30" outlineLevel="1" x14ac:dyDescent="0.25">
      <c r="B17" s="554"/>
      <c r="C17" s="55" t="s">
        <v>885</v>
      </c>
    </row>
    <row r="18" spans="2:3" x14ac:dyDescent="0.25">
      <c r="B18" s="554"/>
    </row>
    <row r="19" spans="2:3" ht="18.75" x14ac:dyDescent="0.3">
      <c r="B19" s="554"/>
      <c r="C19" s="18" t="s">
        <v>2137</v>
      </c>
    </row>
    <row r="20" spans="2:3" x14ac:dyDescent="0.25">
      <c r="B20" s="554"/>
      <c r="C20" t="s">
        <v>886</v>
      </c>
    </row>
    <row r="21" spans="2:3" ht="30" x14ac:dyDescent="0.25">
      <c r="B21" s="554"/>
      <c r="C21" s="55" t="s">
        <v>887</v>
      </c>
    </row>
    <row r="22" spans="2:3" ht="45" x14ac:dyDescent="0.25">
      <c r="B22" s="554"/>
      <c r="C22" s="55" t="s">
        <v>1943</v>
      </c>
    </row>
    <row r="23" spans="2:3" x14ac:dyDescent="0.25">
      <c r="B23" s="554"/>
    </row>
    <row r="24" spans="2:3" x14ac:dyDescent="0.25">
      <c r="B24" s="554"/>
      <c r="C24" t="s">
        <v>47</v>
      </c>
    </row>
    <row r="25" spans="2:3" x14ac:dyDescent="0.25">
      <c r="B25" s="554"/>
      <c r="C25" t="s">
        <v>48</v>
      </c>
    </row>
    <row r="26" spans="2:3" x14ac:dyDescent="0.25">
      <c r="B26" s="554"/>
      <c r="C26" t="s">
        <v>49</v>
      </c>
    </row>
    <row r="27" spans="2:3" x14ac:dyDescent="0.25">
      <c r="B27" s="554"/>
      <c r="C27" t="s">
        <v>51</v>
      </c>
    </row>
    <row r="28" spans="2:3" ht="45" x14ac:dyDescent="0.25">
      <c r="B28" s="554"/>
      <c r="C28" s="55" t="s">
        <v>888</v>
      </c>
    </row>
    <row r="29" spans="2:3" ht="30" x14ac:dyDescent="0.25">
      <c r="B29" s="554"/>
      <c r="C29" s="55" t="s">
        <v>889</v>
      </c>
    </row>
    <row r="30" spans="2:3" x14ac:dyDescent="0.25">
      <c r="B30" s="554"/>
    </row>
    <row r="31" spans="2:3" ht="18.75" x14ac:dyDescent="0.3">
      <c r="B31" s="554"/>
      <c r="C31" s="18" t="s">
        <v>2138</v>
      </c>
    </row>
    <row r="32" spans="2:3" ht="30" outlineLevel="1" x14ac:dyDescent="0.25">
      <c r="B32" s="554"/>
      <c r="C32" s="55" t="s">
        <v>890</v>
      </c>
    </row>
    <row r="33" spans="2:3" x14ac:dyDescent="0.25">
      <c r="B33" s="554"/>
    </row>
    <row r="34" spans="2:3" ht="18.75" x14ac:dyDescent="0.3">
      <c r="B34" s="554"/>
      <c r="C34" s="18" t="s">
        <v>2139</v>
      </c>
    </row>
    <row r="35" spans="2:3" ht="30" outlineLevel="1" x14ac:dyDescent="0.25">
      <c r="B35" s="554"/>
      <c r="C35" s="55" t="s">
        <v>891</v>
      </c>
    </row>
    <row r="36" spans="2:3" x14ac:dyDescent="0.25">
      <c r="B36" s="554"/>
    </row>
    <row r="37" spans="2:3" ht="18.75" x14ac:dyDescent="0.3">
      <c r="B37" s="554"/>
      <c r="C37" s="18" t="s">
        <v>2140</v>
      </c>
    </row>
    <row r="38" spans="2:3" outlineLevel="1" x14ac:dyDescent="0.25">
      <c r="B38" s="554"/>
      <c r="C38" t="s">
        <v>52</v>
      </c>
    </row>
    <row r="39" spans="2:3" outlineLevel="1" x14ac:dyDescent="0.25">
      <c r="B39" s="554"/>
      <c r="C39" t="s">
        <v>53</v>
      </c>
    </row>
    <row r="40" spans="2:3" outlineLevel="1" x14ac:dyDescent="0.25">
      <c r="B40" s="554"/>
      <c r="C40" t="s">
        <v>54</v>
      </c>
    </row>
    <row r="41" spans="2:3" outlineLevel="1" x14ac:dyDescent="0.25">
      <c r="B41" s="554"/>
      <c r="C41" t="s">
        <v>55</v>
      </c>
    </row>
    <row r="42" spans="2:3" outlineLevel="1" x14ac:dyDescent="0.25">
      <c r="B42" s="554"/>
      <c r="C42" t="s">
        <v>56</v>
      </c>
    </row>
    <row r="43" spans="2:3" outlineLevel="1" x14ac:dyDescent="0.25">
      <c r="B43" s="554"/>
      <c r="C43" t="s">
        <v>57</v>
      </c>
    </row>
    <row r="44" spans="2:3" outlineLevel="1" x14ac:dyDescent="0.25">
      <c r="B44" s="554"/>
      <c r="C44" t="s">
        <v>58</v>
      </c>
    </row>
    <row r="45" spans="2:3" outlineLevel="1" x14ac:dyDescent="0.25">
      <c r="B45" s="554"/>
      <c r="C45" t="s">
        <v>59</v>
      </c>
    </row>
    <row r="46" spans="2:3" outlineLevel="1" x14ac:dyDescent="0.25">
      <c r="B46" s="554"/>
      <c r="C46" t="s">
        <v>60</v>
      </c>
    </row>
    <row r="47" spans="2:3" x14ac:dyDescent="0.25">
      <c r="B47" s="554"/>
    </row>
    <row r="48" spans="2:3" ht="18.75" x14ac:dyDescent="0.3">
      <c r="B48" s="554"/>
      <c r="C48" s="18" t="s">
        <v>2141</v>
      </c>
    </row>
    <row r="49" spans="2:3" ht="60" outlineLevel="1" x14ac:dyDescent="0.25">
      <c r="B49" s="554"/>
      <c r="C49" s="55" t="s">
        <v>872</v>
      </c>
    </row>
    <row r="50" spans="2:3" ht="45" outlineLevel="1" x14ac:dyDescent="0.25">
      <c r="B50" s="554"/>
      <c r="C50" s="55" t="s">
        <v>873</v>
      </c>
    </row>
    <row r="51" spans="2:3" x14ac:dyDescent="0.25">
      <c r="B51" s="554"/>
    </row>
    <row r="52" spans="2:3" ht="18.75" x14ac:dyDescent="0.3">
      <c r="B52" s="554"/>
      <c r="C52" s="18" t="s">
        <v>2142</v>
      </c>
    </row>
    <row r="53" spans="2:3" ht="45" outlineLevel="1" x14ac:dyDescent="0.25">
      <c r="B53" s="554"/>
      <c r="C53" s="55" t="s">
        <v>892</v>
      </c>
    </row>
    <row r="54" spans="2:3" x14ac:dyDescent="0.25">
      <c r="B54" s="394"/>
      <c r="C54" s="55"/>
    </row>
    <row r="55" spans="2:3" ht="18.75" x14ac:dyDescent="0.3">
      <c r="B55" s="394"/>
      <c r="C55" s="18" t="s">
        <v>2658</v>
      </c>
    </row>
    <row r="56" spans="2:3" ht="30" outlineLevel="1" x14ac:dyDescent="0.25">
      <c r="B56" s="394"/>
      <c r="C56" s="55" t="s">
        <v>2643</v>
      </c>
    </row>
    <row r="59" spans="2:3" ht="18.75" x14ac:dyDescent="0.3">
      <c r="B59" s="97"/>
      <c r="C59" s="18" t="s">
        <v>2143</v>
      </c>
    </row>
    <row r="60" spans="2:3" x14ac:dyDescent="0.25">
      <c r="B60" s="97"/>
    </row>
    <row r="61" spans="2:3" x14ac:dyDescent="0.25">
      <c r="B61" s="97"/>
      <c r="C61" s="17" t="s">
        <v>2023</v>
      </c>
    </row>
    <row r="62" spans="2:3" ht="45" x14ac:dyDescent="0.25">
      <c r="B62" s="97"/>
      <c r="C62" s="55" t="s">
        <v>893</v>
      </c>
    </row>
    <row r="63" spans="2:3" x14ac:dyDescent="0.25">
      <c r="B63" s="97"/>
    </row>
    <row r="64" spans="2:3" x14ac:dyDescent="0.25">
      <c r="B64" s="97"/>
      <c r="C64" s="17" t="s">
        <v>2144</v>
      </c>
    </row>
    <row r="65" spans="2:3" x14ac:dyDescent="0.25">
      <c r="B65" s="97"/>
      <c r="C65" t="s">
        <v>385</v>
      </c>
    </row>
    <row r="66" spans="2:3" x14ac:dyDescent="0.25">
      <c r="B66" s="97"/>
      <c r="C66" t="s">
        <v>129</v>
      </c>
    </row>
    <row r="67" spans="2:3" x14ac:dyDescent="0.25">
      <c r="B67" s="97"/>
      <c r="C67" t="s">
        <v>386</v>
      </c>
    </row>
    <row r="68" spans="2:3" x14ac:dyDescent="0.25">
      <c r="B68" s="97"/>
    </row>
    <row r="69" spans="2:3" x14ac:dyDescent="0.25">
      <c r="B69" s="97"/>
      <c r="C69" t="s">
        <v>117</v>
      </c>
    </row>
    <row r="70" spans="2:3" ht="30" x14ac:dyDescent="0.25">
      <c r="B70" s="97"/>
      <c r="C70" s="55" t="s">
        <v>929</v>
      </c>
    </row>
    <row r="71" spans="2:3" ht="30" x14ac:dyDescent="0.25">
      <c r="B71" s="97"/>
      <c r="C71" s="55" t="s">
        <v>928</v>
      </c>
    </row>
    <row r="72" spans="2:3" ht="30" x14ac:dyDescent="0.25">
      <c r="B72" s="97"/>
      <c r="C72" s="55" t="s">
        <v>927</v>
      </c>
    </row>
    <row r="73" spans="2:3" x14ac:dyDescent="0.25">
      <c r="B73" s="97"/>
      <c r="C73" t="s">
        <v>387</v>
      </c>
    </row>
    <row r="74" spans="2:3" x14ac:dyDescent="0.25">
      <c r="B74" s="97"/>
      <c r="C74" t="s">
        <v>119</v>
      </c>
    </row>
    <row r="75" spans="2:3" x14ac:dyDescent="0.25">
      <c r="B75" s="97"/>
      <c r="C75" t="s">
        <v>120</v>
      </c>
    </row>
    <row r="76" spans="2:3" x14ac:dyDescent="0.25">
      <c r="B76" s="97"/>
      <c r="C76" t="s">
        <v>121</v>
      </c>
    </row>
    <row r="77" spans="2:3" x14ac:dyDescent="0.25">
      <c r="B77" s="97"/>
    </row>
    <row r="78" spans="2:3" ht="30" x14ac:dyDescent="0.25">
      <c r="B78" s="97"/>
      <c r="C78" s="55" t="s">
        <v>926</v>
      </c>
    </row>
    <row r="79" spans="2:3" x14ac:dyDescent="0.25">
      <c r="B79" s="97"/>
    </row>
    <row r="80" spans="2:3" x14ac:dyDescent="0.25">
      <c r="B80" s="97"/>
      <c r="C80" s="17" t="s">
        <v>2145</v>
      </c>
    </row>
    <row r="81" spans="2:3" ht="30" x14ac:dyDescent="0.25">
      <c r="B81" s="97"/>
      <c r="C81" s="55" t="s">
        <v>925</v>
      </c>
    </row>
    <row r="82" spans="2:3" x14ac:dyDescent="0.25">
      <c r="B82" s="97"/>
    </row>
    <row r="83" spans="2:3" x14ac:dyDescent="0.25">
      <c r="B83" s="97"/>
      <c r="C83" t="s">
        <v>129</v>
      </c>
    </row>
    <row r="84" spans="2:3" x14ac:dyDescent="0.25">
      <c r="B84" s="97"/>
      <c r="C84" t="s">
        <v>388</v>
      </c>
    </row>
    <row r="85" spans="2:3" x14ac:dyDescent="0.25">
      <c r="B85" s="97"/>
    </row>
    <row r="86" spans="2:3" x14ac:dyDescent="0.25">
      <c r="B86" s="97"/>
      <c r="C86" t="s">
        <v>117</v>
      </c>
    </row>
    <row r="87" spans="2:3" x14ac:dyDescent="0.25">
      <c r="B87" s="97"/>
      <c r="C87" t="s">
        <v>389</v>
      </c>
    </row>
    <row r="88" spans="2:3" ht="30" x14ac:dyDescent="0.25">
      <c r="B88" s="97"/>
      <c r="C88" s="55" t="s">
        <v>924</v>
      </c>
    </row>
    <row r="89" spans="2:3" x14ac:dyDescent="0.25">
      <c r="B89" s="97"/>
      <c r="C89" t="s">
        <v>390</v>
      </c>
    </row>
    <row r="90" spans="2:3" ht="30" x14ac:dyDescent="0.25">
      <c r="B90" s="97"/>
      <c r="C90" s="55" t="s">
        <v>923</v>
      </c>
    </row>
    <row r="91" spans="2:3" x14ac:dyDescent="0.25">
      <c r="B91" s="97"/>
      <c r="C91" t="s">
        <v>391</v>
      </c>
    </row>
    <row r="92" spans="2:3" x14ac:dyDescent="0.25">
      <c r="B92" s="97"/>
      <c r="C92" t="s">
        <v>120</v>
      </c>
    </row>
    <row r="93" spans="2:3" x14ac:dyDescent="0.25">
      <c r="B93" s="97"/>
      <c r="C93" t="s">
        <v>121</v>
      </c>
    </row>
    <row r="94" spans="2:3" x14ac:dyDescent="0.25">
      <c r="B94" s="97"/>
    </row>
    <row r="95" spans="2:3" x14ac:dyDescent="0.25">
      <c r="B95" s="97"/>
      <c r="C95" s="17" t="s">
        <v>2146</v>
      </c>
    </row>
    <row r="96" spans="2:3" ht="30" x14ac:dyDescent="0.25">
      <c r="B96" s="97"/>
      <c r="C96" s="55" t="s">
        <v>865</v>
      </c>
    </row>
    <row r="97" spans="2:3" x14ac:dyDescent="0.25">
      <c r="B97" s="97"/>
    </row>
    <row r="98" spans="2:3" x14ac:dyDescent="0.25">
      <c r="B98" s="97"/>
      <c r="C98" s="55" t="s">
        <v>129</v>
      </c>
    </row>
    <row r="99" spans="2:3" ht="15" customHeight="1" x14ac:dyDescent="0.25">
      <c r="B99" s="97"/>
      <c r="C99" s="55" t="s">
        <v>2465</v>
      </c>
    </row>
    <row r="100" spans="2:3" ht="15" customHeight="1" x14ac:dyDescent="0.25">
      <c r="B100" s="97"/>
      <c r="C100" s="55" t="s">
        <v>2466</v>
      </c>
    </row>
    <row r="101" spans="2:3" x14ac:dyDescent="0.25">
      <c r="B101" s="97"/>
      <c r="C101" s="55" t="s">
        <v>2464</v>
      </c>
    </row>
    <row r="102" spans="2:3" x14ac:dyDescent="0.25">
      <c r="B102" s="97"/>
    </row>
    <row r="103" spans="2:3" x14ac:dyDescent="0.25">
      <c r="B103" s="97"/>
      <c r="C103" s="149" t="s">
        <v>2147</v>
      </c>
    </row>
    <row r="104" spans="2:3" x14ac:dyDescent="0.25">
      <c r="B104" s="97"/>
      <c r="C104" s="55" t="s">
        <v>867</v>
      </c>
    </row>
    <row r="105" spans="2:3" x14ac:dyDescent="0.25">
      <c r="B105" s="97"/>
      <c r="C105" s="309"/>
    </row>
    <row r="106" spans="2:3" x14ac:dyDescent="0.25">
      <c r="B106" s="97"/>
      <c r="C106" s="55" t="s">
        <v>129</v>
      </c>
    </row>
    <row r="107" spans="2:3" x14ac:dyDescent="0.25">
      <c r="B107" s="97"/>
      <c r="C107" s="55" t="s">
        <v>2453</v>
      </c>
    </row>
    <row r="108" spans="2:3" x14ac:dyDescent="0.25">
      <c r="B108" s="97"/>
      <c r="C108" s="309" t="s">
        <v>2454</v>
      </c>
    </row>
    <row r="109" spans="2:3" x14ac:dyDescent="0.25">
      <c r="B109" s="97"/>
      <c r="C109" s="308" t="s">
        <v>2455</v>
      </c>
    </row>
    <row r="110" spans="2:3" x14ac:dyDescent="0.25">
      <c r="B110" s="97"/>
      <c r="C110" s="98"/>
    </row>
    <row r="111" spans="2:3" x14ac:dyDescent="0.25">
      <c r="B111" s="97"/>
      <c r="C111" s="309" t="s">
        <v>2451</v>
      </c>
    </row>
    <row r="112" spans="2:3" x14ac:dyDescent="0.25">
      <c r="B112" s="97"/>
      <c r="C112" s="309" t="s">
        <v>2452</v>
      </c>
    </row>
    <row r="113" spans="2:3" x14ac:dyDescent="0.25">
      <c r="B113" s="97"/>
    </row>
    <row r="114" spans="2:3" x14ac:dyDescent="0.25">
      <c r="B114" s="97"/>
      <c r="C114" s="17" t="s">
        <v>2467</v>
      </c>
    </row>
    <row r="115" spans="2:3" ht="45" x14ac:dyDescent="0.25">
      <c r="B115" s="97"/>
      <c r="C115" s="55" t="s">
        <v>922</v>
      </c>
    </row>
    <row r="116" spans="2:3" x14ac:dyDescent="0.25">
      <c r="B116" s="97"/>
    </row>
    <row r="117" spans="2:3" x14ac:dyDescent="0.25">
      <c r="B117" s="97"/>
      <c r="C117" t="s">
        <v>129</v>
      </c>
    </row>
    <row r="118" spans="2:3" x14ac:dyDescent="0.25">
      <c r="B118" s="97"/>
      <c r="C118" t="s">
        <v>1820</v>
      </c>
    </row>
    <row r="119" spans="2:3" x14ac:dyDescent="0.25">
      <c r="B119" s="97"/>
      <c r="C119" t="s">
        <v>1821</v>
      </c>
    </row>
    <row r="120" spans="2:3" x14ac:dyDescent="0.25">
      <c r="B120" s="97"/>
      <c r="C120" t="s">
        <v>1818</v>
      </c>
    </row>
    <row r="121" spans="2:3" x14ac:dyDescent="0.25">
      <c r="B121" s="97"/>
      <c r="C121" t="s">
        <v>392</v>
      </c>
    </row>
    <row r="122" spans="2:3" x14ac:dyDescent="0.25">
      <c r="B122" s="97"/>
    </row>
    <row r="123" spans="2:3" x14ac:dyDescent="0.25">
      <c r="B123" s="97"/>
      <c r="C123" s="17" t="s">
        <v>2468</v>
      </c>
    </row>
    <row r="124" spans="2:3" x14ac:dyDescent="0.25">
      <c r="B124" s="97"/>
      <c r="C124" s="156" t="s">
        <v>829</v>
      </c>
    </row>
    <row r="125" spans="2:3" x14ac:dyDescent="0.25">
      <c r="B125" s="97"/>
      <c r="C125" s="142" t="s">
        <v>830</v>
      </c>
    </row>
    <row r="126" spans="2:3" x14ac:dyDescent="0.25">
      <c r="B126" s="97"/>
      <c r="C126" s="142" t="s">
        <v>831</v>
      </c>
    </row>
    <row r="127" spans="2:3" x14ac:dyDescent="0.25">
      <c r="B127" s="97"/>
      <c r="C127" s="142"/>
    </row>
    <row r="128" spans="2:3" x14ac:dyDescent="0.25">
      <c r="B128" s="97"/>
      <c r="C128" s="156" t="s">
        <v>832</v>
      </c>
    </row>
    <row r="129" spans="2:3" x14ac:dyDescent="0.25">
      <c r="B129" s="97"/>
      <c r="C129" s="396" t="s">
        <v>2674</v>
      </c>
    </row>
    <row r="130" spans="2:3" x14ac:dyDescent="0.25">
      <c r="B130" s="97"/>
      <c r="C130" s="142" t="s">
        <v>833</v>
      </c>
    </row>
    <row r="131" spans="2:3" x14ac:dyDescent="0.25">
      <c r="B131" s="97"/>
      <c r="C131" s="142" t="s">
        <v>834</v>
      </c>
    </row>
    <row r="132" spans="2:3" x14ac:dyDescent="0.25">
      <c r="B132" s="97"/>
      <c r="C132" s="396" t="s">
        <v>2676</v>
      </c>
    </row>
    <row r="133" spans="2:3" x14ac:dyDescent="0.25">
      <c r="B133" s="97"/>
      <c r="C133" s="396" t="s">
        <v>2677</v>
      </c>
    </row>
    <row r="134" spans="2:3" x14ac:dyDescent="0.25">
      <c r="B134" s="97"/>
      <c r="C134" s="396" t="s">
        <v>2678</v>
      </c>
    </row>
    <row r="135" spans="2:3" x14ac:dyDescent="0.25">
      <c r="B135" s="97"/>
      <c r="C135" s="396" t="s">
        <v>2679</v>
      </c>
    </row>
    <row r="136" spans="2:3" x14ac:dyDescent="0.25">
      <c r="B136" s="97"/>
      <c r="C136" s="396" t="s">
        <v>2680</v>
      </c>
    </row>
    <row r="137" spans="2:3" ht="45" x14ac:dyDescent="0.25">
      <c r="B137" s="97"/>
      <c r="C137" s="397" t="s">
        <v>2687</v>
      </c>
    </row>
    <row r="138" spans="2:3" x14ac:dyDescent="0.25">
      <c r="B138" s="97"/>
      <c r="C138" s="142" t="s">
        <v>835</v>
      </c>
    </row>
    <row r="139" spans="2:3" x14ac:dyDescent="0.25">
      <c r="B139" s="97"/>
      <c r="C139" s="142" t="s">
        <v>836</v>
      </c>
    </row>
    <row r="140" spans="2:3" ht="90" x14ac:dyDescent="0.25">
      <c r="B140" s="97"/>
      <c r="C140" s="286" t="s">
        <v>2326</v>
      </c>
    </row>
    <row r="141" spans="2:3" x14ac:dyDescent="0.25">
      <c r="B141" s="97"/>
      <c r="C141" s="396" t="s">
        <v>2688</v>
      </c>
    </row>
    <row r="142" spans="2:3" x14ac:dyDescent="0.25">
      <c r="B142" s="97"/>
    </row>
    <row r="143" spans="2:3" x14ac:dyDescent="0.25">
      <c r="B143" s="97"/>
      <c r="C143" s="17" t="s">
        <v>2469</v>
      </c>
    </row>
    <row r="144" spans="2:3" x14ac:dyDescent="0.25">
      <c r="B144" s="97"/>
      <c r="C144" s="283" t="s">
        <v>2293</v>
      </c>
    </row>
    <row r="145" spans="2:3" x14ac:dyDescent="0.25">
      <c r="B145" s="97"/>
      <c r="C145" s="282" t="s">
        <v>2266</v>
      </c>
    </row>
    <row r="146" spans="2:3" x14ac:dyDescent="0.25">
      <c r="B146" s="97"/>
      <c r="C146" s="282" t="s">
        <v>2267</v>
      </c>
    </row>
    <row r="147" spans="2:3" x14ac:dyDescent="0.25">
      <c r="B147" s="97"/>
      <c r="C147" s="282" t="s">
        <v>2277</v>
      </c>
    </row>
    <row r="148" spans="2:3" x14ac:dyDescent="0.25">
      <c r="B148" s="97"/>
      <c r="C148" s="282" t="s">
        <v>2268</v>
      </c>
    </row>
    <row r="149" spans="2:3" x14ac:dyDescent="0.25">
      <c r="B149" s="97"/>
      <c r="C149" s="282"/>
    </row>
    <row r="150" spans="2:3" x14ac:dyDescent="0.25">
      <c r="B150" s="97"/>
      <c r="C150" s="282" t="s">
        <v>2269</v>
      </c>
    </row>
    <row r="151" spans="2:3" x14ac:dyDescent="0.25">
      <c r="B151" s="97"/>
      <c r="C151" s="282" t="s">
        <v>2270</v>
      </c>
    </row>
    <row r="152" spans="2:3" x14ac:dyDescent="0.25">
      <c r="B152" s="97"/>
      <c r="C152" s="282" t="s">
        <v>2271</v>
      </c>
    </row>
    <row r="153" spans="2:3" x14ac:dyDescent="0.25">
      <c r="B153" s="97"/>
      <c r="C153" s="282" t="s">
        <v>2272</v>
      </c>
    </row>
    <row r="154" spans="2:3" x14ac:dyDescent="0.25">
      <c r="B154" s="97"/>
      <c r="C154" s="282" t="s">
        <v>2273</v>
      </c>
    </row>
    <row r="155" spans="2:3" x14ac:dyDescent="0.25">
      <c r="B155" s="97"/>
    </row>
    <row r="156" spans="2:3" x14ac:dyDescent="0.25">
      <c r="B156" s="97"/>
      <c r="C156" s="17" t="s">
        <v>2470</v>
      </c>
    </row>
    <row r="157" spans="2:3" ht="30" customHeight="1" x14ac:dyDescent="0.25">
      <c r="B157" s="97"/>
      <c r="C157" s="55" t="s">
        <v>1993</v>
      </c>
    </row>
    <row r="158" spans="2:3" ht="30" x14ac:dyDescent="0.25">
      <c r="B158" s="97"/>
      <c r="C158" s="55" t="s">
        <v>1997</v>
      </c>
    </row>
    <row r="159" spans="2:3" x14ac:dyDescent="0.25">
      <c r="B159" s="97"/>
    </row>
    <row r="160" spans="2:3" x14ac:dyDescent="0.25">
      <c r="B160" s="97"/>
      <c r="C160" t="s">
        <v>394</v>
      </c>
    </row>
    <row r="161" spans="2:3" x14ac:dyDescent="0.25">
      <c r="B161" s="97"/>
      <c r="C161" t="s">
        <v>1996</v>
      </c>
    </row>
    <row r="162" spans="2:3" x14ac:dyDescent="0.25">
      <c r="B162" s="97"/>
      <c r="C162" t="s">
        <v>1992</v>
      </c>
    </row>
    <row r="163" spans="2:3" x14ac:dyDescent="0.25">
      <c r="B163" s="97"/>
      <c r="C163" t="s">
        <v>1693</v>
      </c>
    </row>
    <row r="164" spans="2:3" x14ac:dyDescent="0.25">
      <c r="B164" s="97"/>
      <c r="C164" t="s">
        <v>181</v>
      </c>
    </row>
    <row r="165" spans="2:3" x14ac:dyDescent="0.25">
      <c r="B165" s="97"/>
      <c r="C165" s="55"/>
    </row>
    <row r="166" spans="2:3" x14ac:dyDescent="0.25">
      <c r="B166" s="97"/>
      <c r="C166" t="s">
        <v>395</v>
      </c>
    </row>
    <row r="167" spans="2:3" x14ac:dyDescent="0.25">
      <c r="B167" s="97"/>
    </row>
    <row r="168" spans="2:3" x14ac:dyDescent="0.25">
      <c r="B168" s="97"/>
      <c r="C168" s="17" t="s">
        <v>2471</v>
      </c>
    </row>
    <row r="169" spans="2:3" x14ac:dyDescent="0.25">
      <c r="B169" s="97"/>
      <c r="C169" s="17" t="s">
        <v>2472</v>
      </c>
    </row>
    <row r="170" spans="2:3" ht="45" x14ac:dyDescent="0.25">
      <c r="B170" s="97"/>
      <c r="C170" s="150" t="s">
        <v>921</v>
      </c>
    </row>
    <row r="171" spans="2:3" x14ac:dyDescent="0.25">
      <c r="B171" s="97"/>
      <c r="C171" s="17"/>
    </row>
    <row r="172" spans="2:3" x14ac:dyDescent="0.25">
      <c r="B172" s="97"/>
      <c r="C172" s="99" t="s">
        <v>739</v>
      </c>
    </row>
    <row r="173" spans="2:3" x14ac:dyDescent="0.25">
      <c r="B173" s="97"/>
      <c r="C173" s="143" t="s">
        <v>838</v>
      </c>
    </row>
    <row r="174" spans="2:3" x14ac:dyDescent="0.25">
      <c r="B174" s="97"/>
      <c r="C174" s="143" t="s">
        <v>839</v>
      </c>
    </row>
    <row r="175" spans="2:3" x14ac:dyDescent="0.25">
      <c r="B175" s="97"/>
      <c r="C175" s="17"/>
    </row>
    <row r="176" spans="2:3" ht="30" x14ac:dyDescent="0.25">
      <c r="B176" s="97"/>
      <c r="C176" s="150" t="s">
        <v>920</v>
      </c>
    </row>
    <row r="177" spans="2:3" x14ac:dyDescent="0.25">
      <c r="B177" s="97"/>
      <c r="C177" s="99" t="s">
        <v>742</v>
      </c>
    </row>
    <row r="178" spans="2:3" x14ac:dyDescent="0.25">
      <c r="B178" s="97"/>
      <c r="C178" s="99" t="s">
        <v>743</v>
      </c>
    </row>
    <row r="179" spans="2:3" x14ac:dyDescent="0.25">
      <c r="B179" s="97"/>
      <c r="C179" s="99" t="s">
        <v>744</v>
      </c>
    </row>
    <row r="180" spans="2:3" x14ac:dyDescent="0.25">
      <c r="B180" s="97"/>
      <c r="C180" s="100" t="s">
        <v>740</v>
      </c>
    </row>
    <row r="181" spans="2:3" x14ac:dyDescent="0.25">
      <c r="B181" s="97"/>
      <c r="C181" s="100" t="s">
        <v>741</v>
      </c>
    </row>
    <row r="182" spans="2:3" x14ac:dyDescent="0.25">
      <c r="B182" s="97"/>
      <c r="C182" s="99" t="s">
        <v>745</v>
      </c>
    </row>
    <row r="183" spans="2:3" x14ac:dyDescent="0.25">
      <c r="B183" s="97"/>
      <c r="C183" s="99" t="s">
        <v>746</v>
      </c>
    </row>
    <row r="184" spans="2:3" x14ac:dyDescent="0.25">
      <c r="B184" s="97"/>
      <c r="C184" s="100" t="s">
        <v>747</v>
      </c>
    </row>
    <row r="185" spans="2:3" x14ac:dyDescent="0.25">
      <c r="B185" s="97"/>
      <c r="C185" s="100" t="s">
        <v>748</v>
      </c>
    </row>
    <row r="186" spans="2:3" x14ac:dyDescent="0.25">
      <c r="B186" s="97"/>
      <c r="C186" s="99" t="s">
        <v>749</v>
      </c>
    </row>
    <row r="187" spans="2:3" x14ac:dyDescent="0.25">
      <c r="B187" s="97"/>
      <c r="C187" s="17"/>
    </row>
    <row r="188" spans="2:3" x14ac:dyDescent="0.25">
      <c r="B188" s="97"/>
      <c r="C188" s="99" t="s">
        <v>750</v>
      </c>
    </row>
    <row r="189" spans="2:3" x14ac:dyDescent="0.25">
      <c r="B189" s="97"/>
      <c r="C189" s="99" t="s">
        <v>751</v>
      </c>
    </row>
    <row r="190" spans="2:3" x14ac:dyDescent="0.25">
      <c r="B190" s="97"/>
      <c r="C190" s="99"/>
    </row>
    <row r="191" spans="2:3" x14ac:dyDescent="0.25">
      <c r="B191" s="97"/>
      <c r="C191" s="99" t="s">
        <v>752</v>
      </c>
    </row>
    <row r="192" spans="2:3" x14ac:dyDescent="0.25">
      <c r="B192" s="97"/>
      <c r="C192" s="17"/>
    </row>
    <row r="193" spans="2:3" x14ac:dyDescent="0.25">
      <c r="B193" s="97"/>
      <c r="C193" s="99" t="s">
        <v>753</v>
      </c>
    </row>
    <row r="194" spans="2:3" x14ac:dyDescent="0.25">
      <c r="B194" s="97"/>
      <c r="C194" s="99" t="s">
        <v>754</v>
      </c>
    </row>
    <row r="195" spans="2:3" x14ac:dyDescent="0.25">
      <c r="B195" s="97"/>
      <c r="C195" s="170" t="s">
        <v>1697</v>
      </c>
    </row>
    <row r="196" spans="2:3" x14ac:dyDescent="0.25">
      <c r="B196" s="97"/>
      <c r="C196" s="148" t="s">
        <v>862</v>
      </c>
    </row>
    <row r="197" spans="2:3" x14ac:dyDescent="0.25">
      <c r="B197" s="97"/>
      <c r="C197" s="99" t="s">
        <v>755</v>
      </c>
    </row>
    <row r="198" spans="2:3" x14ac:dyDescent="0.25">
      <c r="B198" s="97"/>
      <c r="C198" s="17"/>
    </row>
    <row r="199" spans="2:3" x14ac:dyDescent="0.25">
      <c r="B199" s="97"/>
      <c r="C199" s="99" t="s">
        <v>384</v>
      </c>
    </row>
    <row r="200" spans="2:3" x14ac:dyDescent="0.25">
      <c r="B200" s="97"/>
      <c r="C200" s="99" t="s">
        <v>756</v>
      </c>
    </row>
    <row r="201" spans="2:3" x14ac:dyDescent="0.25">
      <c r="B201" s="97"/>
      <c r="C201" s="170" t="s">
        <v>1696</v>
      </c>
    </row>
    <row r="202" spans="2:3" x14ac:dyDescent="0.25">
      <c r="B202" s="97"/>
      <c r="C202" s="99" t="s">
        <v>757</v>
      </c>
    </row>
    <row r="203" spans="2:3" x14ac:dyDescent="0.25">
      <c r="B203" s="97"/>
      <c r="C203" s="99" t="s">
        <v>758</v>
      </c>
    </row>
    <row r="204" spans="2:3" x14ac:dyDescent="0.25">
      <c r="B204" s="97"/>
      <c r="C204" s="17"/>
    </row>
    <row r="205" spans="2:3" x14ac:dyDescent="0.25">
      <c r="B205" s="97"/>
      <c r="C205" s="99" t="s">
        <v>759</v>
      </c>
    </row>
    <row r="206" spans="2:3" x14ac:dyDescent="0.25">
      <c r="B206" s="97"/>
      <c r="C206" s="99" t="s">
        <v>760</v>
      </c>
    </row>
    <row r="207" spans="2:3" x14ac:dyDescent="0.25">
      <c r="B207" s="97"/>
      <c r="C207" s="99" t="s">
        <v>761</v>
      </c>
    </row>
    <row r="208" spans="2:3" x14ac:dyDescent="0.25">
      <c r="B208" s="97"/>
      <c r="C208" s="17"/>
    </row>
    <row r="209" spans="2:3" x14ac:dyDescent="0.25">
      <c r="B209" s="97"/>
      <c r="C209" s="99" t="s">
        <v>762</v>
      </c>
    </row>
    <row r="210" spans="2:3" x14ac:dyDescent="0.25">
      <c r="B210" s="97"/>
      <c r="C210" s="99" t="s">
        <v>763</v>
      </c>
    </row>
    <row r="211" spans="2:3" x14ac:dyDescent="0.25">
      <c r="B211" s="97"/>
      <c r="C211" s="99" t="s">
        <v>764</v>
      </c>
    </row>
    <row r="212" spans="2:3" x14ac:dyDescent="0.25">
      <c r="B212" s="97"/>
      <c r="C212" s="99"/>
    </row>
    <row r="213" spans="2:3" x14ac:dyDescent="0.25">
      <c r="B213" s="97"/>
      <c r="C213" s="17" t="s">
        <v>2473</v>
      </c>
    </row>
    <row r="214" spans="2:3" ht="30" x14ac:dyDescent="0.25">
      <c r="B214" s="97"/>
      <c r="C214" s="55" t="s">
        <v>919</v>
      </c>
    </row>
    <row r="215" spans="2:3" x14ac:dyDescent="0.25">
      <c r="B215" s="97"/>
      <c r="C215" t="s">
        <v>1698</v>
      </c>
    </row>
    <row r="216" spans="2:3" x14ac:dyDescent="0.25">
      <c r="B216" s="97"/>
      <c r="C216" t="s">
        <v>396</v>
      </c>
    </row>
    <row r="217" spans="2:3" x14ac:dyDescent="0.25">
      <c r="B217" s="97"/>
      <c r="C217" t="s">
        <v>397</v>
      </c>
    </row>
    <row r="218" spans="2:3" x14ac:dyDescent="0.25">
      <c r="B218" s="97"/>
    </row>
    <row r="219" spans="2:3" x14ac:dyDescent="0.25">
      <c r="B219" s="97"/>
      <c r="C219" s="17" t="s">
        <v>2474</v>
      </c>
    </row>
    <row r="220" spans="2:3" ht="45" x14ac:dyDescent="0.25">
      <c r="B220" s="97"/>
      <c r="C220" s="55" t="s">
        <v>918</v>
      </c>
    </row>
    <row r="221" spans="2:3" x14ac:dyDescent="0.25">
      <c r="B221" s="97"/>
      <c r="C221" t="s">
        <v>1700</v>
      </c>
    </row>
    <row r="222" spans="2:3" x14ac:dyDescent="0.25">
      <c r="B222" s="97"/>
      <c r="C222" t="s">
        <v>1699</v>
      </c>
    </row>
    <row r="223" spans="2:3" x14ac:dyDescent="0.25">
      <c r="B223" s="97"/>
      <c r="C223" t="s">
        <v>397</v>
      </c>
    </row>
    <row r="224" spans="2:3" x14ac:dyDescent="0.25">
      <c r="B224" s="97"/>
    </row>
    <row r="225" spans="2:3" x14ac:dyDescent="0.25">
      <c r="B225" s="97"/>
      <c r="C225" s="17" t="s">
        <v>2475</v>
      </c>
    </row>
    <row r="226" spans="2:3" x14ac:dyDescent="0.25">
      <c r="B226" s="97"/>
      <c r="C226" t="s">
        <v>398</v>
      </c>
    </row>
    <row r="227" spans="2:3" x14ac:dyDescent="0.25">
      <c r="B227" s="97"/>
    </row>
    <row r="228" spans="2:3" x14ac:dyDescent="0.25">
      <c r="B228" s="97"/>
      <c r="C228" t="s">
        <v>399</v>
      </c>
    </row>
    <row r="229" spans="2:3" ht="30" x14ac:dyDescent="0.25">
      <c r="B229" s="97"/>
      <c r="C229" s="55" t="s">
        <v>915</v>
      </c>
    </row>
    <row r="230" spans="2:3" ht="45" x14ac:dyDescent="0.25">
      <c r="B230" s="97"/>
      <c r="C230" s="55" t="s">
        <v>916</v>
      </c>
    </row>
    <row r="231" spans="2:3" x14ac:dyDescent="0.25">
      <c r="B231" s="97"/>
      <c r="C231" t="s">
        <v>917</v>
      </c>
    </row>
    <row r="232" spans="2:3" x14ac:dyDescent="0.25">
      <c r="B232" s="97"/>
    </row>
    <row r="233" spans="2:3" x14ac:dyDescent="0.25">
      <c r="B233" s="97"/>
      <c r="C233" s="17" t="s">
        <v>2476</v>
      </c>
    </row>
    <row r="234" spans="2:3" x14ac:dyDescent="0.25">
      <c r="B234" s="97"/>
      <c r="C234" t="s">
        <v>767</v>
      </c>
    </row>
    <row r="235" spans="2:3" x14ac:dyDescent="0.25">
      <c r="B235" s="97"/>
    </row>
    <row r="236" spans="2:3" x14ac:dyDescent="0.25">
      <c r="B236" s="97"/>
      <c r="C236" t="s">
        <v>399</v>
      </c>
    </row>
    <row r="237" spans="2:3" ht="30" x14ac:dyDescent="0.25">
      <c r="B237" s="97"/>
      <c r="C237" s="55" t="s">
        <v>914</v>
      </c>
    </row>
    <row r="238" spans="2:3" x14ac:dyDescent="0.25">
      <c r="B238" s="97"/>
      <c r="C238" t="s">
        <v>913</v>
      </c>
    </row>
    <row r="239" spans="2:3" ht="45" x14ac:dyDescent="0.25">
      <c r="B239" s="97"/>
      <c r="C239" s="55" t="s">
        <v>912</v>
      </c>
    </row>
    <row r="240" spans="2:3" x14ac:dyDescent="0.25">
      <c r="B240" s="97"/>
      <c r="C240" t="s">
        <v>911</v>
      </c>
    </row>
    <row r="241" spans="2:3" x14ac:dyDescent="0.25">
      <c r="B241" s="97"/>
      <c r="C241" t="s">
        <v>769</v>
      </c>
    </row>
    <row r="242" spans="2:3" x14ac:dyDescent="0.25">
      <c r="B242" s="97"/>
    </row>
    <row r="243" spans="2:3" x14ac:dyDescent="0.25">
      <c r="B243" s="97"/>
      <c r="C243" s="17" t="s">
        <v>2477</v>
      </c>
    </row>
    <row r="244" spans="2:3" ht="30" x14ac:dyDescent="0.25">
      <c r="B244" s="97"/>
      <c r="C244" s="55" t="s">
        <v>2212</v>
      </c>
    </row>
    <row r="245" spans="2:3" x14ac:dyDescent="0.25">
      <c r="B245" s="97"/>
    </row>
    <row r="246" spans="2:3" x14ac:dyDescent="0.25">
      <c r="B246" s="97"/>
      <c r="C246" t="s">
        <v>129</v>
      </c>
    </row>
    <row r="247" spans="2:3" x14ac:dyDescent="0.25">
      <c r="B247" s="97"/>
      <c r="C247" t="s">
        <v>400</v>
      </c>
    </row>
    <row r="248" spans="2:3" x14ac:dyDescent="0.25">
      <c r="B248" s="97"/>
      <c r="C248" t="s">
        <v>2213</v>
      </c>
    </row>
    <row r="249" spans="2:3" x14ac:dyDescent="0.25">
      <c r="B249" s="97"/>
      <c r="C249" t="s">
        <v>401</v>
      </c>
    </row>
    <row r="250" spans="2:3" x14ac:dyDescent="0.25">
      <c r="B250" s="97"/>
      <c r="C250" t="s">
        <v>402</v>
      </c>
    </row>
    <row r="251" spans="2:3" x14ac:dyDescent="0.25">
      <c r="B251" s="97"/>
    </row>
    <row r="252" spans="2:3" x14ac:dyDescent="0.25">
      <c r="B252" s="97"/>
      <c r="C252" s="17" t="s">
        <v>2478</v>
      </c>
    </row>
    <row r="253" spans="2:3" ht="30" x14ac:dyDescent="0.25">
      <c r="B253" s="97"/>
      <c r="C253" s="55" t="s">
        <v>910</v>
      </c>
    </row>
    <row r="254" spans="2:3" x14ac:dyDescent="0.25">
      <c r="B254" s="97"/>
    </row>
    <row r="255" spans="2:3" x14ac:dyDescent="0.25">
      <c r="B255" s="97"/>
      <c r="C255" t="s">
        <v>404</v>
      </c>
    </row>
    <row r="256" spans="2:3" x14ac:dyDescent="0.25">
      <c r="B256" s="97"/>
      <c r="C256" t="s">
        <v>405</v>
      </c>
    </row>
    <row r="257" spans="2:3" x14ac:dyDescent="0.25">
      <c r="B257" s="97"/>
      <c r="C257" t="s">
        <v>406</v>
      </c>
    </row>
    <row r="258" spans="2:3" x14ac:dyDescent="0.25">
      <c r="B258" s="97"/>
      <c r="C258" t="s">
        <v>407</v>
      </c>
    </row>
    <row r="259" spans="2:3" x14ac:dyDescent="0.25">
      <c r="B259" s="97"/>
      <c r="C259" s="42" t="s">
        <v>1862</v>
      </c>
    </row>
    <row r="260" spans="2:3" x14ac:dyDescent="0.25">
      <c r="B260" s="97"/>
      <c r="C260" s="42" t="s">
        <v>1863</v>
      </c>
    </row>
    <row r="261" spans="2:3" x14ac:dyDescent="0.25">
      <c r="B261" s="97"/>
      <c r="C261" s="42" t="s">
        <v>1864</v>
      </c>
    </row>
    <row r="262" spans="2:3" x14ac:dyDescent="0.25">
      <c r="B262" s="97"/>
      <c r="C262" t="s">
        <v>401</v>
      </c>
    </row>
    <row r="263" spans="2:3" x14ac:dyDescent="0.25">
      <c r="B263" s="97"/>
    </row>
    <row r="264" spans="2:3" x14ac:dyDescent="0.25">
      <c r="B264" s="97"/>
      <c r="C264" t="s">
        <v>408</v>
      </c>
    </row>
    <row r="265" spans="2:3" x14ac:dyDescent="0.25">
      <c r="B265" s="97"/>
      <c r="C265" t="s">
        <v>409</v>
      </c>
    </row>
    <row r="266" spans="2:3" x14ac:dyDescent="0.25">
      <c r="B266" s="97"/>
      <c r="C266" t="s">
        <v>401</v>
      </c>
    </row>
    <row r="267" spans="2:3" x14ac:dyDescent="0.25">
      <c r="B267" s="97"/>
      <c r="C267" t="s">
        <v>410</v>
      </c>
    </row>
    <row r="268" spans="2:3" x14ac:dyDescent="0.25">
      <c r="B268" s="97"/>
    </row>
    <row r="269" spans="2:3" x14ac:dyDescent="0.25">
      <c r="B269" s="97"/>
      <c r="C269" t="s">
        <v>411</v>
      </c>
    </row>
    <row r="270" spans="2:3" x14ac:dyDescent="0.25">
      <c r="B270" s="97"/>
      <c r="C270" t="s">
        <v>412</v>
      </c>
    </row>
    <row r="271" spans="2:3" x14ac:dyDescent="0.25">
      <c r="B271" s="97"/>
      <c r="C271" t="s">
        <v>413</v>
      </c>
    </row>
    <row r="272" spans="2:3" ht="30" x14ac:dyDescent="0.25">
      <c r="B272" s="97"/>
      <c r="C272" s="55" t="s">
        <v>1949</v>
      </c>
    </row>
    <row r="273" spans="2:3" x14ac:dyDescent="0.25">
      <c r="B273" s="97"/>
      <c r="C273" t="s">
        <v>401</v>
      </c>
    </row>
    <row r="274" spans="2:3" x14ac:dyDescent="0.25">
      <c r="B274" s="97"/>
      <c r="C274" t="s">
        <v>402</v>
      </c>
    </row>
    <row r="275" spans="2:3" x14ac:dyDescent="0.25">
      <c r="B275" s="97"/>
      <c r="C275" t="s">
        <v>414</v>
      </c>
    </row>
    <row r="276" spans="2:3" x14ac:dyDescent="0.25">
      <c r="B276" s="97"/>
      <c r="C276" t="s">
        <v>384</v>
      </c>
    </row>
    <row r="277" spans="2:3" x14ac:dyDescent="0.25">
      <c r="B277" s="97"/>
      <c r="C277" t="s">
        <v>415</v>
      </c>
    </row>
    <row r="278" spans="2:3" x14ac:dyDescent="0.25">
      <c r="B278" s="97"/>
      <c r="C278" t="s">
        <v>416</v>
      </c>
    </row>
    <row r="279" spans="2:3" ht="30" customHeight="1" x14ac:dyDescent="0.25">
      <c r="B279" s="97"/>
      <c r="C279" s="55" t="s">
        <v>1985</v>
      </c>
    </row>
    <row r="280" spans="2:3" x14ac:dyDescent="0.25">
      <c r="B280" s="97"/>
    </row>
    <row r="281" spans="2:3" x14ac:dyDescent="0.25">
      <c r="B281" s="97"/>
      <c r="C281" t="s">
        <v>403</v>
      </c>
    </row>
    <row r="282" spans="2:3" x14ac:dyDescent="0.25">
      <c r="B282" s="97"/>
    </row>
    <row r="283" spans="2:3" x14ac:dyDescent="0.25">
      <c r="B283" s="97"/>
      <c r="C283" s="17" t="s">
        <v>2479</v>
      </c>
    </row>
    <row r="284" spans="2:3" ht="30" x14ac:dyDescent="0.25">
      <c r="B284" s="97"/>
      <c r="C284" s="55" t="s">
        <v>909</v>
      </c>
    </row>
    <row r="285" spans="2:3" x14ac:dyDescent="0.25">
      <c r="B285" s="97"/>
    </row>
    <row r="286" spans="2:3" x14ac:dyDescent="0.25">
      <c r="B286" s="97"/>
      <c r="C286" t="s">
        <v>1713</v>
      </c>
    </row>
    <row r="287" spans="2:3" x14ac:dyDescent="0.25">
      <c r="B287" s="97"/>
      <c r="C287" t="s">
        <v>417</v>
      </c>
    </row>
    <row r="288" spans="2:3" x14ac:dyDescent="0.25">
      <c r="B288" s="97"/>
      <c r="C288" t="s">
        <v>418</v>
      </c>
    </row>
    <row r="289" spans="2:3" x14ac:dyDescent="0.25">
      <c r="B289" s="97"/>
      <c r="C289" t="s">
        <v>419</v>
      </c>
    </row>
    <row r="290" spans="2:3" x14ac:dyDescent="0.25">
      <c r="B290" s="97"/>
      <c r="C290" t="s">
        <v>420</v>
      </c>
    </row>
    <row r="291" spans="2:3" x14ac:dyDescent="0.25">
      <c r="B291" s="97"/>
    </row>
    <row r="292" spans="2:3" ht="45" x14ac:dyDescent="0.25">
      <c r="B292" s="97"/>
      <c r="C292" s="55" t="s">
        <v>899</v>
      </c>
    </row>
    <row r="293" spans="2:3" x14ac:dyDescent="0.25">
      <c r="B293" s="97"/>
    </row>
    <row r="294" spans="2:3" x14ac:dyDescent="0.25">
      <c r="B294" s="97"/>
      <c r="C294" s="17" t="s">
        <v>2480</v>
      </c>
    </row>
    <row r="295" spans="2:3" x14ac:dyDescent="0.25">
      <c r="B295" s="97"/>
      <c r="C295" s="17" t="s">
        <v>2481</v>
      </c>
    </row>
    <row r="296" spans="2:3" x14ac:dyDescent="0.25">
      <c r="B296" s="97"/>
      <c r="C296" t="s">
        <v>1715</v>
      </c>
    </row>
    <row r="297" spans="2:3" x14ac:dyDescent="0.25">
      <c r="B297" s="97"/>
    </row>
    <row r="298" spans="2:3" x14ac:dyDescent="0.25">
      <c r="B298" s="97"/>
      <c r="C298" t="s">
        <v>1716</v>
      </c>
    </row>
    <row r="299" spans="2:3" x14ac:dyDescent="0.25">
      <c r="B299" s="97"/>
      <c r="C299" t="s">
        <v>1950</v>
      </c>
    </row>
    <row r="300" spans="2:3" x14ac:dyDescent="0.25">
      <c r="B300" s="97"/>
      <c r="C300" t="s">
        <v>1903</v>
      </c>
    </row>
    <row r="301" spans="2:3" x14ac:dyDescent="0.25">
      <c r="B301" s="97"/>
      <c r="C301" t="s">
        <v>393</v>
      </c>
    </row>
    <row r="302" spans="2:3" x14ac:dyDescent="0.25">
      <c r="B302" s="97"/>
    </row>
    <row r="303" spans="2:3" x14ac:dyDescent="0.25">
      <c r="B303" s="97"/>
      <c r="C303" s="17" t="s">
        <v>2482</v>
      </c>
    </row>
    <row r="304" spans="2:3" ht="30" x14ac:dyDescent="0.25">
      <c r="B304" s="97"/>
      <c r="C304" s="55" t="s">
        <v>908</v>
      </c>
    </row>
    <row r="305" spans="2:3" x14ac:dyDescent="0.25">
      <c r="B305" s="97"/>
    </row>
    <row r="306" spans="2:3" x14ac:dyDescent="0.25">
      <c r="B306" s="97"/>
      <c r="C306" t="s">
        <v>183</v>
      </c>
    </row>
    <row r="307" spans="2:3" x14ac:dyDescent="0.25">
      <c r="B307" s="97"/>
      <c r="C307" t="s">
        <v>1721</v>
      </c>
    </row>
    <row r="308" spans="2:3" x14ac:dyDescent="0.25">
      <c r="B308" s="97"/>
      <c r="C308" t="s">
        <v>1722</v>
      </c>
    </row>
    <row r="309" spans="2:3" x14ac:dyDescent="0.25">
      <c r="B309" s="97"/>
    </row>
    <row r="310" spans="2:3" x14ac:dyDescent="0.25">
      <c r="B310" s="97"/>
      <c r="C310" t="s">
        <v>200</v>
      </c>
    </row>
    <row r="311" spans="2:3" x14ac:dyDescent="0.25">
      <c r="B311" s="97"/>
      <c r="C311" t="s">
        <v>930</v>
      </c>
    </row>
    <row r="312" spans="2:3" x14ac:dyDescent="0.25">
      <c r="B312" s="97"/>
      <c r="C312" t="s">
        <v>421</v>
      </c>
    </row>
    <row r="313" spans="2:3" x14ac:dyDescent="0.25">
      <c r="B313" s="97"/>
      <c r="C313" t="s">
        <v>931</v>
      </c>
    </row>
    <row r="314" spans="2:3" ht="30" x14ac:dyDescent="0.25">
      <c r="B314" s="97"/>
      <c r="C314" s="55" t="s">
        <v>932</v>
      </c>
    </row>
    <row r="315" spans="2:3" x14ac:dyDescent="0.25">
      <c r="B315" s="97"/>
    </row>
    <row r="316" spans="2:3" x14ac:dyDescent="0.25">
      <c r="B316" s="97"/>
      <c r="C316" t="s">
        <v>422</v>
      </c>
    </row>
    <row r="317" spans="2:3" x14ac:dyDescent="0.25">
      <c r="B317" s="97"/>
    </row>
    <row r="318" spans="2:3" x14ac:dyDescent="0.25">
      <c r="B318" s="97"/>
      <c r="C318" s="17" t="s">
        <v>2483</v>
      </c>
    </row>
    <row r="319" spans="2:3" ht="30" x14ac:dyDescent="0.25">
      <c r="B319" s="97"/>
      <c r="C319" s="55" t="s">
        <v>906</v>
      </c>
    </row>
    <row r="320" spans="2:3" x14ac:dyDescent="0.25">
      <c r="B320" s="97"/>
      <c r="C320" s="55"/>
    </row>
    <row r="321" spans="2:3" x14ac:dyDescent="0.25">
      <c r="B321" s="97"/>
      <c r="C321" t="s">
        <v>427</v>
      </c>
    </row>
    <row r="322" spans="2:3" x14ac:dyDescent="0.25">
      <c r="B322" s="97"/>
      <c r="C322" t="s">
        <v>1764</v>
      </c>
    </row>
    <row r="323" spans="2:3" x14ac:dyDescent="0.25">
      <c r="B323" s="97"/>
      <c r="C323" t="s">
        <v>933</v>
      </c>
    </row>
    <row r="324" spans="2:3" x14ac:dyDescent="0.25">
      <c r="B324" s="97"/>
      <c r="C324" t="s">
        <v>934</v>
      </c>
    </row>
    <row r="325" spans="2:3" x14ac:dyDescent="0.25">
      <c r="B325" s="97"/>
      <c r="C325" t="s">
        <v>935</v>
      </c>
    </row>
    <row r="326" spans="2:3" ht="75" x14ac:dyDescent="0.25">
      <c r="B326" s="97"/>
      <c r="C326" s="55" t="s">
        <v>1983</v>
      </c>
    </row>
    <row r="327" spans="2:3" x14ac:dyDescent="0.25">
      <c r="B327" s="97"/>
    </row>
    <row r="328" spans="2:3" x14ac:dyDescent="0.25">
      <c r="B328" s="97"/>
      <c r="C328" s="17" t="s">
        <v>2484</v>
      </c>
    </row>
    <row r="329" spans="2:3" x14ac:dyDescent="0.25">
      <c r="B329" s="97"/>
      <c r="C329" t="s">
        <v>2323</v>
      </c>
    </row>
    <row r="330" spans="2:3" x14ac:dyDescent="0.25">
      <c r="B330" s="97"/>
      <c r="C330" t="s">
        <v>1729</v>
      </c>
    </row>
    <row r="331" spans="2:3" x14ac:dyDescent="0.25">
      <c r="B331" s="97"/>
      <c r="C331" t="s">
        <v>424</v>
      </c>
    </row>
    <row r="332" spans="2:3" x14ac:dyDescent="0.25">
      <c r="B332" s="97"/>
    </row>
    <row r="333" spans="2:3" x14ac:dyDescent="0.25">
      <c r="B333" s="97"/>
      <c r="C333" s="17" t="s">
        <v>2485</v>
      </c>
    </row>
    <row r="334" spans="2:3" ht="30" x14ac:dyDescent="0.25">
      <c r="B334" s="97"/>
      <c r="C334" s="55" t="s">
        <v>907</v>
      </c>
    </row>
    <row r="335" spans="2:3" x14ac:dyDescent="0.25">
      <c r="B335" s="97"/>
      <c r="C335" t="s">
        <v>1730</v>
      </c>
    </row>
    <row r="336" spans="2:3" x14ac:dyDescent="0.25">
      <c r="B336" s="97"/>
      <c r="C336" t="s">
        <v>1699</v>
      </c>
    </row>
    <row r="337" spans="2:3" x14ac:dyDescent="0.25">
      <c r="B337" s="97"/>
      <c r="C337" t="s">
        <v>425</v>
      </c>
    </row>
    <row r="338" spans="2:3" x14ac:dyDescent="0.25">
      <c r="B338" s="97"/>
    </row>
    <row r="339" spans="2:3" x14ac:dyDescent="0.25">
      <c r="B339" s="97"/>
      <c r="C339" s="17" t="s">
        <v>2486</v>
      </c>
    </row>
    <row r="340" spans="2:3" x14ac:dyDescent="0.25">
      <c r="B340" s="97"/>
      <c r="C340" s="17" t="s">
        <v>2487</v>
      </c>
    </row>
    <row r="341" spans="2:3" x14ac:dyDescent="0.25">
      <c r="B341" s="97"/>
      <c r="C341" t="s">
        <v>426</v>
      </c>
    </row>
    <row r="342" spans="2:3" x14ac:dyDescent="0.25">
      <c r="B342" s="97"/>
    </row>
    <row r="343" spans="2:3" x14ac:dyDescent="0.25">
      <c r="B343" s="97"/>
      <c r="C343" t="s">
        <v>427</v>
      </c>
    </row>
    <row r="344" spans="2:3" x14ac:dyDescent="0.25">
      <c r="B344" s="97"/>
      <c r="C344" t="s">
        <v>1951</v>
      </c>
    </row>
    <row r="345" spans="2:3" x14ac:dyDescent="0.25">
      <c r="B345" s="97"/>
      <c r="C345" t="s">
        <v>1952</v>
      </c>
    </row>
    <row r="346" spans="2:3" x14ac:dyDescent="0.25">
      <c r="B346" s="97"/>
      <c r="C346" t="s">
        <v>423</v>
      </c>
    </row>
    <row r="347" spans="2:3" x14ac:dyDescent="0.25">
      <c r="B347" s="97"/>
      <c r="C347" t="s">
        <v>205</v>
      </c>
    </row>
    <row r="348" spans="2:3" x14ac:dyDescent="0.25">
      <c r="B348" s="97"/>
      <c r="C348" t="s">
        <v>428</v>
      </c>
    </row>
    <row r="349" spans="2:3" x14ac:dyDescent="0.25">
      <c r="B349" s="97"/>
      <c r="C349" t="s">
        <v>206</v>
      </c>
    </row>
    <row r="350" spans="2:3" x14ac:dyDescent="0.25">
      <c r="B350" s="97"/>
    </row>
    <row r="351" spans="2:3" x14ac:dyDescent="0.25">
      <c r="B351" s="97"/>
      <c r="C351" s="17" t="s">
        <v>2488</v>
      </c>
    </row>
    <row r="352" spans="2:3" x14ac:dyDescent="0.25">
      <c r="B352" s="97"/>
      <c r="C352" t="s">
        <v>1757</v>
      </c>
    </row>
    <row r="353" spans="2:3" x14ac:dyDescent="0.25">
      <c r="B353" s="97"/>
      <c r="C353" t="s">
        <v>429</v>
      </c>
    </row>
    <row r="354" spans="2:3" x14ac:dyDescent="0.25">
      <c r="B354" s="97"/>
      <c r="C354" t="s">
        <v>1730</v>
      </c>
    </row>
    <row r="355" spans="2:3" x14ac:dyDescent="0.25">
      <c r="B355" s="97"/>
      <c r="C355" t="s">
        <v>1947</v>
      </c>
    </row>
    <row r="356" spans="2:3" x14ac:dyDescent="0.25">
      <c r="B356" s="97"/>
    </row>
    <row r="357" spans="2:3" x14ac:dyDescent="0.25">
      <c r="B357" s="97"/>
      <c r="C357" s="17" t="s">
        <v>2647</v>
      </c>
    </row>
    <row r="358" spans="2:3" x14ac:dyDescent="0.25">
      <c r="B358" s="97"/>
      <c r="C358" s="17" t="s">
        <v>2648</v>
      </c>
    </row>
    <row r="359" spans="2:3" x14ac:dyDescent="0.25">
      <c r="B359" s="97"/>
      <c r="C359" t="s">
        <v>430</v>
      </c>
    </row>
    <row r="360" spans="2:3" x14ac:dyDescent="0.25">
      <c r="B360" s="97"/>
    </row>
    <row r="361" spans="2:3" x14ac:dyDescent="0.25">
      <c r="B361" s="97"/>
      <c r="C361" t="s">
        <v>431</v>
      </c>
    </row>
    <row r="362" spans="2:3" x14ac:dyDescent="0.25">
      <c r="B362" s="97"/>
      <c r="C362" t="s">
        <v>417</v>
      </c>
    </row>
    <row r="363" spans="2:3" x14ac:dyDescent="0.25">
      <c r="B363" s="97"/>
      <c r="C363" t="s">
        <v>432</v>
      </c>
    </row>
    <row r="364" spans="2:3" x14ac:dyDescent="0.25">
      <c r="B364" s="97"/>
    </row>
    <row r="365" spans="2:3" x14ac:dyDescent="0.25">
      <c r="B365" s="97"/>
      <c r="C365" s="17" t="s">
        <v>2649</v>
      </c>
    </row>
    <row r="366" spans="2:3" x14ac:dyDescent="0.25">
      <c r="B366" s="97"/>
      <c r="C366" t="s">
        <v>433</v>
      </c>
    </row>
    <row r="367" spans="2:3" x14ac:dyDescent="0.25">
      <c r="B367" s="97"/>
    </row>
    <row r="368" spans="2:3" x14ac:dyDescent="0.25">
      <c r="B368" s="97"/>
      <c r="C368" t="s">
        <v>434</v>
      </c>
    </row>
    <row r="369" spans="2:3" x14ac:dyDescent="0.25">
      <c r="B369" s="97"/>
      <c r="C369" t="s">
        <v>424</v>
      </c>
    </row>
    <row r="370" spans="2:3" x14ac:dyDescent="0.25">
      <c r="B370" s="97"/>
      <c r="C370" t="s">
        <v>435</v>
      </c>
    </row>
    <row r="371" spans="2:3" x14ac:dyDescent="0.25">
      <c r="B371" s="97"/>
    </row>
    <row r="372" spans="2:3" x14ac:dyDescent="0.25">
      <c r="B372" s="97"/>
      <c r="C372" s="17" t="s">
        <v>2650</v>
      </c>
    </row>
    <row r="373" spans="2:3" ht="30" x14ac:dyDescent="0.25">
      <c r="B373" s="97"/>
      <c r="C373" s="111" t="s">
        <v>813</v>
      </c>
    </row>
    <row r="374" spans="2:3" x14ac:dyDescent="0.25">
      <c r="B374" s="97"/>
      <c r="C374" s="110"/>
    </row>
    <row r="375" spans="2:3" ht="30" x14ac:dyDescent="0.25">
      <c r="B375" s="97"/>
      <c r="C375" s="171" t="s">
        <v>1753</v>
      </c>
    </row>
    <row r="376" spans="2:3" x14ac:dyDescent="0.25">
      <c r="B376" s="97"/>
    </row>
    <row r="377" spans="2:3" x14ac:dyDescent="0.25">
      <c r="B377" s="97"/>
      <c r="C377" s="17" t="s">
        <v>2651</v>
      </c>
    </row>
    <row r="378" spans="2:3" x14ac:dyDescent="0.25">
      <c r="B378" s="97"/>
      <c r="C378" t="s">
        <v>1734</v>
      </c>
    </row>
    <row r="379" spans="2:3" x14ac:dyDescent="0.25">
      <c r="B379" s="97"/>
    </row>
    <row r="380" spans="2:3" x14ac:dyDescent="0.25">
      <c r="B380" s="97"/>
      <c r="C380" t="s">
        <v>2409</v>
      </c>
    </row>
    <row r="381" spans="2:3" ht="45" x14ac:dyDescent="0.25">
      <c r="B381" s="97"/>
      <c r="C381" s="55" t="s">
        <v>2408</v>
      </c>
    </row>
    <row r="382" spans="2:3" x14ac:dyDescent="0.25">
      <c r="B382" s="97"/>
      <c r="C382" s="33"/>
    </row>
    <row r="383" spans="2:3" x14ac:dyDescent="0.25">
      <c r="B383" s="97"/>
      <c r="C383" t="s">
        <v>436</v>
      </c>
    </row>
    <row r="384" spans="2:3" ht="60" x14ac:dyDescent="0.25">
      <c r="B384" s="97"/>
      <c r="C384" s="55" t="s">
        <v>2340</v>
      </c>
    </row>
    <row r="385" spans="2:3" x14ac:dyDescent="0.25">
      <c r="B385" s="97"/>
    </row>
    <row r="386" spans="2:3" x14ac:dyDescent="0.25">
      <c r="B386" s="97"/>
      <c r="C386" t="s">
        <v>265</v>
      </c>
    </row>
    <row r="387" spans="2:3" ht="75" x14ac:dyDescent="0.25">
      <c r="B387" s="97"/>
      <c r="C387" s="55" t="s">
        <v>905</v>
      </c>
    </row>
    <row r="388" spans="2:3" x14ac:dyDescent="0.25">
      <c r="B388" s="97"/>
    </row>
    <row r="389" spans="2:3" x14ac:dyDescent="0.25">
      <c r="B389" s="97"/>
      <c r="C389" t="s">
        <v>129</v>
      </c>
    </row>
    <row r="390" spans="2:3" ht="30" x14ac:dyDescent="0.25">
      <c r="B390" s="97"/>
      <c r="C390" s="55" t="s">
        <v>1739</v>
      </c>
    </row>
    <row r="391" spans="2:3" x14ac:dyDescent="0.25">
      <c r="B391" s="97"/>
      <c r="C391" t="s">
        <v>437</v>
      </c>
    </row>
    <row r="392" spans="2:3" x14ac:dyDescent="0.25">
      <c r="B392" s="97"/>
      <c r="C392" t="s">
        <v>2344</v>
      </c>
    </row>
    <row r="393" spans="2:3" x14ac:dyDescent="0.25">
      <c r="B393" s="97"/>
      <c r="C393" t="s">
        <v>1742</v>
      </c>
    </row>
    <row r="394" spans="2:3" x14ac:dyDescent="0.25">
      <c r="B394" s="97"/>
      <c r="C394" t="s">
        <v>2342</v>
      </c>
    </row>
    <row r="395" spans="2:3" x14ac:dyDescent="0.25">
      <c r="B395" s="97"/>
      <c r="C395" t="s">
        <v>438</v>
      </c>
    </row>
    <row r="396" spans="2:3" x14ac:dyDescent="0.25">
      <c r="B396" s="97"/>
      <c r="C396" t="s">
        <v>439</v>
      </c>
    </row>
    <row r="397" spans="2:3" x14ac:dyDescent="0.25">
      <c r="B397" s="97"/>
    </row>
    <row r="398" spans="2:3" x14ac:dyDescent="0.25">
      <c r="B398" s="97"/>
      <c r="C398" t="s">
        <v>440</v>
      </c>
    </row>
    <row r="399" spans="2:3" x14ac:dyDescent="0.25">
      <c r="B399" s="97"/>
    </row>
    <row r="400" spans="2:3" x14ac:dyDescent="0.25">
      <c r="B400" s="97"/>
      <c r="C400" s="17" t="s">
        <v>2652</v>
      </c>
    </row>
    <row r="401" spans="2:3" ht="75" x14ac:dyDescent="0.25">
      <c r="B401" s="97"/>
      <c r="C401" s="55" t="s">
        <v>904</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298"/>
  <sheetViews>
    <sheetView zoomScaleNormal="100" workbookViewId="0">
      <selection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4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4"/>
      <c r="G1" s="444"/>
      <c r="H1" s="444"/>
      <c r="I1" s="5"/>
      <c r="J1" s="5"/>
      <c r="K1" s="5"/>
      <c r="L1" s="5"/>
      <c r="M1" s="5"/>
      <c r="N1" s="5"/>
    </row>
    <row r="2" spans="2:14" s="1" customFormat="1" ht="12.75" customHeight="1" x14ac:dyDescent="0.25">
      <c r="B2" s="59"/>
      <c r="C2" s="59"/>
      <c r="D2" s="58"/>
      <c r="E2" s="444"/>
      <c r="F2" s="444"/>
      <c r="G2" s="444"/>
      <c r="H2" s="444"/>
      <c r="I2" s="5"/>
      <c r="J2" s="5"/>
      <c r="K2" s="5"/>
      <c r="L2" s="5"/>
      <c r="M2" s="5"/>
      <c r="N2" s="5"/>
    </row>
    <row r="3" spans="2:14" s="1" customFormat="1" ht="12.75" customHeight="1" x14ac:dyDescent="0.25">
      <c r="B3" s="59"/>
      <c r="C3" s="59"/>
      <c r="D3" s="58"/>
      <c r="E3" s="444"/>
      <c r="F3" s="444"/>
      <c r="G3" s="444"/>
      <c r="H3" s="444"/>
      <c r="I3" s="5"/>
      <c r="J3" s="5"/>
      <c r="K3" s="5"/>
      <c r="L3" s="5"/>
      <c r="M3" s="5"/>
      <c r="N3" s="5"/>
    </row>
    <row r="4" spans="2:14" s="3" customFormat="1" ht="12.75" customHeight="1" x14ac:dyDescent="0.25">
      <c r="B4" s="60"/>
      <c r="C4" s="4" t="s">
        <v>1010</v>
      </c>
      <c r="D4" s="60"/>
      <c r="E4" s="60"/>
      <c r="F4" s="60"/>
      <c r="G4" s="60"/>
      <c r="H4" s="60"/>
      <c r="I4" s="60"/>
      <c r="J4" s="60"/>
      <c r="K4" s="60"/>
      <c r="L4" s="60"/>
      <c r="M4" s="60"/>
      <c r="N4" s="60"/>
    </row>
    <row r="6" spans="2:14" ht="18.75" customHeight="1" x14ac:dyDescent="0.3">
      <c r="B6" s="547" t="s">
        <v>5</v>
      </c>
      <c r="C6" s="18" t="s">
        <v>1011</v>
      </c>
    </row>
    <row r="7" spans="2:14" ht="240" customHeight="1" x14ac:dyDescent="0.25">
      <c r="B7" s="547"/>
      <c r="C7" s="389" t="s">
        <v>2642</v>
      </c>
    </row>
    <row r="8" spans="2:14" x14ac:dyDescent="0.25">
      <c r="B8" s="547"/>
    </row>
    <row r="9" spans="2:14" ht="18.75" x14ac:dyDescent="0.3">
      <c r="B9" s="547"/>
      <c r="C9" s="18" t="s">
        <v>1012</v>
      </c>
    </row>
    <row r="10" spans="2:14" ht="30" customHeight="1" outlineLevel="1" x14ac:dyDescent="0.25">
      <c r="B10" s="547"/>
      <c r="C10" s="55" t="s">
        <v>1013</v>
      </c>
    </row>
    <row r="11" spans="2:14" x14ac:dyDescent="0.25">
      <c r="B11" s="547"/>
    </row>
    <row r="12" spans="2:14" ht="18.75" x14ac:dyDescent="0.3">
      <c r="B12" s="547"/>
      <c r="C12" s="18" t="s">
        <v>1014</v>
      </c>
    </row>
    <row r="13" spans="2:14" ht="30" outlineLevel="1" x14ac:dyDescent="0.25">
      <c r="B13" s="547"/>
      <c r="C13" s="55" t="s">
        <v>1015</v>
      </c>
    </row>
    <row r="14" spans="2:14" x14ac:dyDescent="0.25">
      <c r="B14" s="547"/>
    </row>
    <row r="15" spans="2:14" ht="18.75" x14ac:dyDescent="0.3">
      <c r="B15" s="547"/>
      <c r="C15" s="18" t="s">
        <v>1016</v>
      </c>
    </row>
    <row r="16" spans="2:14" ht="60" outlineLevel="1" x14ac:dyDescent="0.25">
      <c r="B16" s="547"/>
      <c r="C16" s="55" t="s">
        <v>1017</v>
      </c>
    </row>
    <row r="17" spans="2:3" ht="45" outlineLevel="1" x14ac:dyDescent="0.25">
      <c r="B17" s="547"/>
      <c r="C17" s="55" t="s">
        <v>1018</v>
      </c>
    </row>
    <row r="18" spans="2:3" x14ac:dyDescent="0.25">
      <c r="B18" s="547"/>
    </row>
    <row r="19" spans="2:3" ht="18.75" x14ac:dyDescent="0.3">
      <c r="B19" s="547"/>
      <c r="C19" s="18" t="s">
        <v>1019</v>
      </c>
    </row>
    <row r="20" spans="2:3" ht="30" customHeight="1" outlineLevel="1" x14ac:dyDescent="0.25">
      <c r="B20" s="547"/>
      <c r="C20" s="55" t="s">
        <v>1020</v>
      </c>
    </row>
    <row r="21" spans="2:3" x14ac:dyDescent="0.25">
      <c r="B21" s="547"/>
    </row>
    <row r="22" spans="2:3" ht="18.75" x14ac:dyDescent="0.3">
      <c r="B22" s="547"/>
      <c r="C22" s="18" t="s">
        <v>1021</v>
      </c>
    </row>
    <row r="23" spans="2:3" ht="30" outlineLevel="1" x14ac:dyDescent="0.25">
      <c r="B23" s="547"/>
      <c r="C23" s="55" t="s">
        <v>1023</v>
      </c>
    </row>
    <row r="24" spans="2:3" x14ac:dyDescent="0.25">
      <c r="B24" s="547"/>
    </row>
    <row r="25" spans="2:3" ht="18.75" x14ac:dyDescent="0.3">
      <c r="B25" s="547"/>
      <c r="C25" s="18" t="s">
        <v>1024</v>
      </c>
    </row>
    <row r="26" spans="2:3" ht="30" outlineLevel="1" x14ac:dyDescent="0.25">
      <c r="B26" s="547"/>
      <c r="C26" s="55" t="s">
        <v>1025</v>
      </c>
    </row>
    <row r="27" spans="2:3" outlineLevel="1" x14ac:dyDescent="0.25">
      <c r="B27" s="547"/>
    </row>
    <row r="28" spans="2:3" ht="30" outlineLevel="1" x14ac:dyDescent="0.25">
      <c r="B28" s="547"/>
      <c r="C28" s="55" t="s">
        <v>1026</v>
      </c>
    </row>
    <row r="29" spans="2:3" outlineLevel="1" x14ac:dyDescent="0.25">
      <c r="B29" s="547"/>
    </row>
    <row r="30" spans="2:3" outlineLevel="1" x14ac:dyDescent="0.25">
      <c r="B30" s="547"/>
      <c r="C30" t="s">
        <v>1027</v>
      </c>
    </row>
    <row r="31" spans="2:3" outlineLevel="1" x14ac:dyDescent="0.25">
      <c r="B31" s="547"/>
      <c r="C31" t="s">
        <v>1028</v>
      </c>
    </row>
    <row r="32" spans="2:3" outlineLevel="1" x14ac:dyDescent="0.25">
      <c r="B32" s="547"/>
      <c r="C32" t="s">
        <v>1029</v>
      </c>
    </row>
    <row r="33" spans="2:3" outlineLevel="1" x14ac:dyDescent="0.25">
      <c r="B33" s="547"/>
    </row>
    <row r="34" spans="2:3" outlineLevel="1" x14ac:dyDescent="0.25">
      <c r="B34" s="547"/>
      <c r="C34" t="s">
        <v>1030</v>
      </c>
    </row>
    <row r="35" spans="2:3" outlineLevel="1" x14ac:dyDescent="0.25">
      <c r="B35" s="547"/>
    </row>
    <row r="36" spans="2:3" ht="30" outlineLevel="1" x14ac:dyDescent="0.25">
      <c r="B36" s="547"/>
      <c r="C36" s="55" t="s">
        <v>1031</v>
      </c>
    </row>
    <row r="37" spans="2:3" x14ac:dyDescent="0.25">
      <c r="B37" s="547"/>
    </row>
    <row r="38" spans="2:3" ht="18.75" x14ac:dyDescent="0.3">
      <c r="B38" s="547"/>
      <c r="C38" s="18" t="s">
        <v>1032</v>
      </c>
    </row>
    <row r="39" spans="2:3" ht="60" customHeight="1" outlineLevel="1" x14ac:dyDescent="0.25">
      <c r="B39" s="547"/>
      <c r="C39" s="55" t="s">
        <v>1033</v>
      </c>
    </row>
    <row r="40" spans="2:3" x14ac:dyDescent="0.25">
      <c r="B40" s="547"/>
    </row>
    <row r="41" spans="2:3" x14ac:dyDescent="0.25">
      <c r="B41" s="547"/>
      <c r="C41" s="17" t="s">
        <v>1034</v>
      </c>
    </row>
    <row r="42" spans="2:3" ht="60" customHeight="1" outlineLevel="1" x14ac:dyDescent="0.25">
      <c r="B42" s="547"/>
      <c r="C42" s="55" t="s">
        <v>2000</v>
      </c>
    </row>
    <row r="43" spans="2:3" x14ac:dyDescent="0.25">
      <c r="B43" s="547"/>
    </row>
    <row r="44" spans="2:3" x14ac:dyDescent="0.25">
      <c r="B44" s="547"/>
      <c r="C44" s="17" t="s">
        <v>1035</v>
      </c>
    </row>
    <row r="45" spans="2:3" ht="45" customHeight="1" outlineLevel="1" x14ac:dyDescent="0.25">
      <c r="B45" s="547"/>
      <c r="C45" s="55" t="s">
        <v>2001</v>
      </c>
    </row>
    <row r="46" spans="2:3" x14ac:dyDescent="0.25">
      <c r="B46" s="547"/>
    </row>
    <row r="47" spans="2:3" x14ac:dyDescent="0.25">
      <c r="B47" s="547"/>
      <c r="C47" s="17" t="s">
        <v>1036</v>
      </c>
    </row>
    <row r="48" spans="2:3" ht="30" x14ac:dyDescent="0.25">
      <c r="B48" s="547"/>
      <c r="C48" s="390" t="s">
        <v>2644</v>
      </c>
    </row>
    <row r="49" spans="2:3" outlineLevel="1" x14ac:dyDescent="0.25">
      <c r="B49" s="547"/>
      <c r="C49" t="s">
        <v>1037</v>
      </c>
    </row>
    <row r="50" spans="2:3" outlineLevel="1" x14ac:dyDescent="0.25">
      <c r="B50" s="547"/>
      <c r="C50" t="s">
        <v>1038</v>
      </c>
    </row>
    <row r="51" spans="2:3" outlineLevel="1" x14ac:dyDescent="0.25">
      <c r="B51" s="547"/>
      <c r="C51" t="s">
        <v>1039</v>
      </c>
    </row>
    <row r="52" spans="2:3" outlineLevel="1" x14ac:dyDescent="0.25">
      <c r="B52" s="547"/>
      <c r="C52" s="20" t="s">
        <v>1040</v>
      </c>
    </row>
    <row r="53" spans="2:3" outlineLevel="1" x14ac:dyDescent="0.25">
      <c r="B53" s="547"/>
    </row>
    <row r="54" spans="2:3" outlineLevel="1" x14ac:dyDescent="0.25">
      <c r="B54" s="547"/>
      <c r="C54" t="s">
        <v>1043</v>
      </c>
    </row>
    <row r="55" spans="2:3" outlineLevel="1" x14ac:dyDescent="0.25">
      <c r="B55" s="547"/>
      <c r="C55" s="20" t="s">
        <v>23</v>
      </c>
    </row>
    <row r="56" spans="2:3" outlineLevel="1" x14ac:dyDescent="0.25">
      <c r="B56" s="547"/>
    </row>
    <row r="57" spans="2:3" outlineLevel="1" x14ac:dyDescent="0.25">
      <c r="B57" s="547"/>
      <c r="C57" t="s">
        <v>1044</v>
      </c>
    </row>
    <row r="58" spans="2:3" outlineLevel="1" x14ac:dyDescent="0.25">
      <c r="B58" s="547"/>
      <c r="C58" s="20" t="s">
        <v>25</v>
      </c>
    </row>
    <row r="59" spans="2:3" outlineLevel="1" x14ac:dyDescent="0.25">
      <c r="B59" s="547"/>
    </row>
    <row r="60" spans="2:3" outlineLevel="1" x14ac:dyDescent="0.25">
      <c r="B60" s="547"/>
      <c r="C60" s="55" t="s">
        <v>2004</v>
      </c>
    </row>
    <row r="61" spans="2:3" outlineLevel="1" x14ac:dyDescent="0.25">
      <c r="B61" s="547"/>
      <c r="C61" t="s">
        <v>2005</v>
      </c>
    </row>
    <row r="62" spans="2:3" outlineLevel="1" x14ac:dyDescent="0.25">
      <c r="B62" s="547"/>
    </row>
    <row r="63" spans="2:3" outlineLevel="1" x14ac:dyDescent="0.25">
      <c r="B63" s="547"/>
      <c r="C63" t="s">
        <v>1045</v>
      </c>
    </row>
    <row r="64" spans="2:3" outlineLevel="1" x14ac:dyDescent="0.25">
      <c r="B64" s="547"/>
      <c r="C64" s="20" t="s">
        <v>27</v>
      </c>
    </row>
    <row r="65" spans="2:3" outlineLevel="1" x14ac:dyDescent="0.25">
      <c r="B65" s="547"/>
    </row>
    <row r="66" spans="2:3" x14ac:dyDescent="0.25">
      <c r="B66" s="547"/>
      <c r="C66" s="17" t="s">
        <v>1046</v>
      </c>
    </row>
    <row r="67" spans="2:3" outlineLevel="1" x14ac:dyDescent="0.25">
      <c r="B67" s="547"/>
      <c r="C67" t="s">
        <v>1047</v>
      </c>
    </row>
    <row r="68" spans="2:3" outlineLevel="1" x14ac:dyDescent="0.25">
      <c r="B68" s="547"/>
      <c r="C68" s="55" t="s">
        <v>2008</v>
      </c>
    </row>
    <row r="69" spans="2:3" outlineLevel="1" x14ac:dyDescent="0.25">
      <c r="B69" s="547"/>
      <c r="C69" s="55" t="s">
        <v>2009</v>
      </c>
    </row>
    <row r="70" spans="2:3" x14ac:dyDescent="0.25">
      <c r="B70" s="547"/>
    </row>
    <row r="71" spans="2:3" x14ac:dyDescent="0.25">
      <c r="B71" s="547"/>
      <c r="C71" s="17" t="s">
        <v>1048</v>
      </c>
    </row>
    <row r="72" spans="2:3" outlineLevel="1" x14ac:dyDescent="0.25">
      <c r="B72" s="547"/>
      <c r="C72" t="s">
        <v>1049</v>
      </c>
    </row>
    <row r="73" spans="2:3" outlineLevel="1" x14ac:dyDescent="0.25">
      <c r="B73" s="547"/>
      <c r="C73" s="20" t="s">
        <v>32</v>
      </c>
    </row>
    <row r="74" spans="2:3" outlineLevel="1" x14ac:dyDescent="0.25">
      <c r="B74" s="547"/>
      <c r="C74" t="s">
        <v>1050</v>
      </c>
    </row>
    <row r="75" spans="2:3" outlineLevel="1" x14ac:dyDescent="0.25">
      <c r="B75" s="547"/>
      <c r="C75" s="20" t="s">
        <v>34</v>
      </c>
    </row>
    <row r="76" spans="2:3" x14ac:dyDescent="0.25">
      <c r="B76" s="547"/>
    </row>
    <row r="77" spans="2:3" x14ac:dyDescent="0.25">
      <c r="B77" s="547"/>
      <c r="C77" s="17" t="s">
        <v>1051</v>
      </c>
    </row>
    <row r="78" spans="2:3" outlineLevel="1" x14ac:dyDescent="0.25">
      <c r="B78" s="547"/>
      <c r="C78" t="s">
        <v>1052</v>
      </c>
    </row>
    <row r="79" spans="2:3" outlineLevel="1" x14ac:dyDescent="0.25">
      <c r="B79" s="547"/>
      <c r="C79" t="s">
        <v>37</v>
      </c>
    </row>
    <row r="80" spans="2:3" outlineLevel="1" x14ac:dyDescent="0.25">
      <c r="B80" s="547"/>
      <c r="C80" t="s">
        <v>1053</v>
      </c>
    </row>
    <row r="81" spans="2:3" outlineLevel="1" x14ac:dyDescent="0.25">
      <c r="B81" s="547"/>
      <c r="C81" t="s">
        <v>39</v>
      </c>
    </row>
    <row r="82" spans="2:3" outlineLevel="1" x14ac:dyDescent="0.25">
      <c r="B82" s="547"/>
      <c r="C82" t="s">
        <v>2011</v>
      </c>
    </row>
    <row r="83" spans="2:3" outlineLevel="1" x14ac:dyDescent="0.25">
      <c r="B83" s="547"/>
      <c r="C83" t="s">
        <v>1054</v>
      </c>
    </row>
    <row r="84" spans="2:3" x14ac:dyDescent="0.25">
      <c r="B84" s="547"/>
    </row>
    <row r="85" spans="2:3" x14ac:dyDescent="0.25">
      <c r="B85" s="547"/>
      <c r="C85" s="17" t="s">
        <v>1056</v>
      </c>
    </row>
    <row r="86" spans="2:3" ht="30" outlineLevel="1" x14ac:dyDescent="0.25">
      <c r="B86" s="547"/>
      <c r="C86" s="55" t="s">
        <v>1057</v>
      </c>
    </row>
    <row r="87" spans="2:3" x14ac:dyDescent="0.25">
      <c r="B87" s="547"/>
    </row>
    <row r="88" spans="2:3" x14ac:dyDescent="0.25">
      <c r="B88" s="547"/>
      <c r="C88" s="17" t="s">
        <v>1058</v>
      </c>
    </row>
    <row r="89" spans="2:3" ht="30" outlineLevel="1" x14ac:dyDescent="0.25">
      <c r="B89" s="547"/>
      <c r="C89" s="55" t="s">
        <v>1059</v>
      </c>
    </row>
    <row r="90" spans="2:3" x14ac:dyDescent="0.25">
      <c r="B90" s="547"/>
    </row>
    <row r="91" spans="2:3" ht="18.75" x14ac:dyDescent="0.3">
      <c r="B91" s="547"/>
      <c r="C91" s="18" t="s">
        <v>1060</v>
      </c>
    </row>
    <row r="92" spans="2:3" ht="30" outlineLevel="1" x14ac:dyDescent="0.25">
      <c r="B92" s="547"/>
      <c r="C92" s="55" t="s">
        <v>1061</v>
      </c>
    </row>
    <row r="93" spans="2:3" x14ac:dyDescent="0.25">
      <c r="B93" s="547"/>
    </row>
    <row r="94" spans="2:3" ht="18.75" x14ac:dyDescent="0.3">
      <c r="B94" s="547"/>
      <c r="C94" s="18" t="s">
        <v>1062</v>
      </c>
    </row>
    <row r="95" spans="2:3" ht="30" outlineLevel="1" x14ac:dyDescent="0.25">
      <c r="B95" s="547"/>
      <c r="C95" s="55" t="s">
        <v>1063</v>
      </c>
    </row>
    <row r="96" spans="2:3" x14ac:dyDescent="0.25">
      <c r="B96" s="547"/>
    </row>
    <row r="97" spans="2:3" ht="18.75" x14ac:dyDescent="0.3">
      <c r="B97" s="547"/>
      <c r="C97" s="18" t="s">
        <v>1064</v>
      </c>
    </row>
    <row r="98" spans="2:3" ht="75" outlineLevel="1" x14ac:dyDescent="0.25">
      <c r="B98" s="547"/>
      <c r="C98" s="184" t="s">
        <v>1923</v>
      </c>
    </row>
    <row r="99" spans="2:3" x14ac:dyDescent="0.25">
      <c r="B99" s="547"/>
    </row>
    <row r="100" spans="2:3" x14ac:dyDescent="0.25">
      <c r="B100" s="547"/>
      <c r="C100" s="17" t="s">
        <v>1065</v>
      </c>
    </row>
    <row r="101" spans="2:3" ht="30" x14ac:dyDescent="0.25">
      <c r="B101" s="547"/>
      <c r="C101" s="55" t="s">
        <v>1066</v>
      </c>
    </row>
    <row r="102" spans="2:3" x14ac:dyDescent="0.25">
      <c r="B102" s="547"/>
    </row>
    <row r="103" spans="2:3" x14ac:dyDescent="0.25">
      <c r="B103" s="547"/>
      <c r="C103" t="s">
        <v>1067</v>
      </c>
    </row>
    <row r="104" spans="2:3" x14ac:dyDescent="0.25">
      <c r="B104" s="547"/>
      <c r="C104" t="s">
        <v>1068</v>
      </c>
    </row>
    <row r="105" spans="2:3" x14ac:dyDescent="0.25">
      <c r="B105" s="547"/>
      <c r="C105" t="s">
        <v>1069</v>
      </c>
    </row>
    <row r="106" spans="2:3" x14ac:dyDescent="0.25">
      <c r="B106" s="547"/>
      <c r="C106" t="s">
        <v>1070</v>
      </c>
    </row>
    <row r="107" spans="2:3" x14ac:dyDescent="0.25">
      <c r="B107" s="547"/>
      <c r="C107" t="s">
        <v>1071</v>
      </c>
    </row>
    <row r="108" spans="2:3" x14ac:dyDescent="0.25">
      <c r="B108" s="547"/>
      <c r="C108" t="s">
        <v>1072</v>
      </c>
    </row>
    <row r="109" spans="2:3" x14ac:dyDescent="0.25">
      <c r="B109" s="547"/>
      <c r="C109" t="s">
        <v>1073</v>
      </c>
    </row>
    <row r="110" spans="2:3" x14ac:dyDescent="0.25">
      <c r="B110" s="547"/>
    </row>
    <row r="111" spans="2:3" x14ac:dyDescent="0.25">
      <c r="B111" s="547"/>
      <c r="C111" s="17" t="s">
        <v>1074</v>
      </c>
    </row>
    <row r="112" spans="2:3" x14ac:dyDescent="0.25">
      <c r="B112" s="547"/>
      <c r="C112" t="s">
        <v>1075</v>
      </c>
    </row>
    <row r="113" spans="2:3" ht="30" x14ac:dyDescent="0.25">
      <c r="B113" s="547"/>
      <c r="C113" s="55" t="s">
        <v>1076</v>
      </c>
    </row>
    <row r="114" spans="2:3" x14ac:dyDescent="0.25">
      <c r="B114" s="547"/>
      <c r="C114" t="s">
        <v>1077</v>
      </c>
    </row>
    <row r="115" spans="2:3" x14ac:dyDescent="0.25">
      <c r="B115" s="547"/>
      <c r="C115" t="s">
        <v>1078</v>
      </c>
    </row>
    <row r="116" spans="2:3" x14ac:dyDescent="0.25">
      <c r="B116" s="547"/>
      <c r="C116" t="s">
        <v>1079</v>
      </c>
    </row>
    <row r="117" spans="2:3" x14ac:dyDescent="0.25">
      <c r="B117" s="547"/>
    </row>
    <row r="118" spans="2:3" x14ac:dyDescent="0.25">
      <c r="B118" s="547"/>
      <c r="C118" s="17" t="s">
        <v>1080</v>
      </c>
    </row>
    <row r="119" spans="2:3" ht="45" x14ac:dyDescent="0.25">
      <c r="B119" s="547"/>
      <c r="C119" s="55" t="s">
        <v>1081</v>
      </c>
    </row>
    <row r="120" spans="2:3" x14ac:dyDescent="0.25">
      <c r="B120" s="547"/>
      <c r="C120" t="s">
        <v>1082</v>
      </c>
    </row>
    <row r="121" spans="2:3" x14ac:dyDescent="0.25">
      <c r="B121" s="547"/>
    </row>
    <row r="122" spans="2:3" x14ac:dyDescent="0.25">
      <c r="B122" s="547"/>
      <c r="C122" t="s">
        <v>1083</v>
      </c>
    </row>
    <row r="123" spans="2:3" ht="45" x14ac:dyDescent="0.25">
      <c r="B123" s="547"/>
      <c r="C123" s="55" t="s">
        <v>1084</v>
      </c>
    </row>
    <row r="124" spans="2:3" ht="45" x14ac:dyDescent="0.25">
      <c r="B124" s="547"/>
      <c r="C124" s="55" t="s">
        <v>1085</v>
      </c>
    </row>
    <row r="125" spans="2:3" x14ac:dyDescent="0.25">
      <c r="B125" s="547"/>
      <c r="C125" t="s">
        <v>1086</v>
      </c>
    </row>
    <row r="126" spans="2:3" x14ac:dyDescent="0.25">
      <c r="B126" s="547"/>
      <c r="C126" t="s">
        <v>1087</v>
      </c>
    </row>
    <row r="127" spans="2:3" x14ac:dyDescent="0.25">
      <c r="B127" s="547"/>
      <c r="C127" t="s">
        <v>1088</v>
      </c>
    </row>
    <row r="128" spans="2:3" x14ac:dyDescent="0.25">
      <c r="B128" s="547"/>
      <c r="C128" t="s">
        <v>1089</v>
      </c>
    </row>
    <row r="129" spans="2:3" x14ac:dyDescent="0.25">
      <c r="B129" s="547"/>
      <c r="C129" t="s">
        <v>1090</v>
      </c>
    </row>
    <row r="130" spans="2:3" x14ac:dyDescent="0.25">
      <c r="B130" s="547"/>
      <c r="C130" t="s">
        <v>1091</v>
      </c>
    </row>
    <row r="131" spans="2:3" ht="30" customHeight="1" x14ac:dyDescent="0.25">
      <c r="B131" s="547"/>
      <c r="C131" s="55" t="s">
        <v>1092</v>
      </c>
    </row>
    <row r="132" spans="2:3" x14ac:dyDescent="0.25">
      <c r="B132" s="547"/>
      <c r="C132" t="s">
        <v>1093</v>
      </c>
    </row>
    <row r="133" spans="2:3" ht="45" x14ac:dyDescent="0.25">
      <c r="B133" s="547"/>
      <c r="C133" s="55" t="s">
        <v>1094</v>
      </c>
    </row>
    <row r="134" spans="2:3" ht="60" x14ac:dyDescent="0.25">
      <c r="B134" s="547"/>
      <c r="C134" s="55" t="s">
        <v>1149</v>
      </c>
    </row>
    <row r="135" spans="2:3" x14ac:dyDescent="0.25">
      <c r="B135" s="547"/>
      <c r="C135" s="55"/>
    </row>
    <row r="136" spans="2:3" x14ac:dyDescent="0.25">
      <c r="B136" s="547"/>
      <c r="C136" s="55" t="s">
        <v>1095</v>
      </c>
    </row>
    <row r="137" spans="2:3" x14ac:dyDescent="0.25">
      <c r="B137" s="547"/>
      <c r="C137" s="55" t="s">
        <v>1096</v>
      </c>
    </row>
    <row r="138" spans="2:3" x14ac:dyDescent="0.25">
      <c r="B138" s="547"/>
      <c r="C138" s="55" t="s">
        <v>1097</v>
      </c>
    </row>
    <row r="139" spans="2:3" x14ac:dyDescent="0.25">
      <c r="B139" s="547"/>
      <c r="C139" s="55" t="s">
        <v>1098</v>
      </c>
    </row>
    <row r="140" spans="2:3" x14ac:dyDescent="0.25">
      <c r="B140" s="547"/>
      <c r="C140" s="55" t="s">
        <v>1099</v>
      </c>
    </row>
    <row r="141" spans="2:3" x14ac:dyDescent="0.25">
      <c r="B141" s="547"/>
      <c r="C141" s="55" t="s">
        <v>1100</v>
      </c>
    </row>
    <row r="142" spans="2:3" x14ac:dyDescent="0.25">
      <c r="B142" s="547"/>
      <c r="C142" s="55" t="s">
        <v>1101</v>
      </c>
    </row>
    <row r="143" spans="2:3" x14ac:dyDescent="0.25">
      <c r="B143" s="547"/>
      <c r="C143" s="55" t="s">
        <v>1102</v>
      </c>
    </row>
    <row r="144" spans="2:3" x14ac:dyDescent="0.25">
      <c r="B144" s="547"/>
      <c r="C144" s="55" t="s">
        <v>1103</v>
      </c>
    </row>
    <row r="145" spans="2:3" x14ac:dyDescent="0.25">
      <c r="B145" s="547"/>
      <c r="C145" s="55" t="s">
        <v>1104</v>
      </c>
    </row>
    <row r="146" spans="2:3" x14ac:dyDescent="0.25">
      <c r="B146" s="547"/>
      <c r="C146" s="55" t="s">
        <v>1105</v>
      </c>
    </row>
    <row r="147" spans="2:3" x14ac:dyDescent="0.25">
      <c r="B147" s="547"/>
      <c r="C147" s="55" t="s">
        <v>1106</v>
      </c>
    </row>
    <row r="148" spans="2:3" x14ac:dyDescent="0.25">
      <c r="B148" s="547"/>
      <c r="C148" s="55" t="s">
        <v>1107</v>
      </c>
    </row>
    <row r="149" spans="2:3" x14ac:dyDescent="0.25">
      <c r="B149" s="547"/>
      <c r="C149" s="55" t="s">
        <v>1108</v>
      </c>
    </row>
    <row r="150" spans="2:3" x14ac:dyDescent="0.25">
      <c r="B150" s="547"/>
      <c r="C150" s="55" t="s">
        <v>1109</v>
      </c>
    </row>
    <row r="151" spans="2:3" x14ac:dyDescent="0.25">
      <c r="B151" s="547"/>
      <c r="C151" s="55" t="s">
        <v>1110</v>
      </c>
    </row>
    <row r="152" spans="2:3" x14ac:dyDescent="0.25">
      <c r="B152" s="547"/>
      <c r="C152" s="55" t="s">
        <v>1111</v>
      </c>
    </row>
    <row r="153" spans="2:3" x14ac:dyDescent="0.25">
      <c r="B153" s="547"/>
      <c r="C153" s="55" t="s">
        <v>1112</v>
      </c>
    </row>
    <row r="154" spans="2:3" x14ac:dyDescent="0.25">
      <c r="B154" s="547"/>
      <c r="C154" s="55" t="s">
        <v>1113</v>
      </c>
    </row>
    <row r="155" spans="2:3" x14ac:dyDescent="0.25">
      <c r="B155" s="547"/>
      <c r="C155" s="55" t="s">
        <v>1114</v>
      </c>
    </row>
    <row r="156" spans="2:3" x14ac:dyDescent="0.25">
      <c r="B156" s="547"/>
      <c r="C156" s="55" t="s">
        <v>1115</v>
      </c>
    </row>
    <row r="157" spans="2:3" x14ac:dyDescent="0.25">
      <c r="B157" s="547"/>
      <c r="C157" s="55" t="s">
        <v>1116</v>
      </c>
    </row>
    <row r="158" spans="2:3" x14ac:dyDescent="0.25">
      <c r="B158" s="547"/>
      <c r="C158" s="55" t="s">
        <v>1117</v>
      </c>
    </row>
    <row r="159" spans="2:3" x14ac:dyDescent="0.25">
      <c r="B159" s="547"/>
      <c r="C159" s="55" t="s">
        <v>1118</v>
      </c>
    </row>
    <row r="160" spans="2:3" x14ac:dyDescent="0.25">
      <c r="B160" s="547"/>
      <c r="C160" s="55" t="s">
        <v>1119</v>
      </c>
    </row>
    <row r="161" spans="2:3" x14ac:dyDescent="0.25">
      <c r="B161" s="547"/>
      <c r="C161" s="55" t="s">
        <v>1120</v>
      </c>
    </row>
    <row r="162" spans="2:3" x14ac:dyDescent="0.25">
      <c r="B162" s="547"/>
      <c r="C162" s="55" t="s">
        <v>1121</v>
      </c>
    </row>
    <row r="163" spans="2:3" x14ac:dyDescent="0.25">
      <c r="B163" s="547"/>
      <c r="C163" t="s">
        <v>1122</v>
      </c>
    </row>
    <row r="164" spans="2:3" x14ac:dyDescent="0.25">
      <c r="B164" s="547"/>
      <c r="C164" t="s">
        <v>1123</v>
      </c>
    </row>
    <row r="165" spans="2:3" x14ac:dyDescent="0.25">
      <c r="B165" s="547"/>
      <c r="C165" t="s">
        <v>1124</v>
      </c>
    </row>
    <row r="166" spans="2:3" x14ac:dyDescent="0.25">
      <c r="B166" s="547"/>
      <c r="C166" t="s">
        <v>1125</v>
      </c>
    </row>
    <row r="167" spans="2:3" x14ac:dyDescent="0.25">
      <c r="B167" s="547"/>
      <c r="C167" t="s">
        <v>1126</v>
      </c>
    </row>
    <row r="168" spans="2:3" x14ac:dyDescent="0.25">
      <c r="B168" s="547"/>
      <c r="C168" t="s">
        <v>1127</v>
      </c>
    </row>
    <row r="169" spans="2:3" x14ac:dyDescent="0.25">
      <c r="B169" s="547"/>
      <c r="C169" t="s">
        <v>1128</v>
      </c>
    </row>
    <row r="170" spans="2:3" x14ac:dyDescent="0.25">
      <c r="B170" s="547"/>
      <c r="C170" t="s">
        <v>1129</v>
      </c>
    </row>
    <row r="171" spans="2:3" x14ac:dyDescent="0.25">
      <c r="B171" s="547"/>
      <c r="C171" t="s">
        <v>1130</v>
      </c>
    </row>
    <row r="172" spans="2:3" x14ac:dyDescent="0.25">
      <c r="B172" s="547"/>
    </row>
    <row r="173" spans="2:3" ht="45" x14ac:dyDescent="0.25">
      <c r="B173" s="547"/>
      <c r="C173" s="55" t="s">
        <v>1131</v>
      </c>
    </row>
    <row r="174" spans="2:3" x14ac:dyDescent="0.25">
      <c r="B174" s="547"/>
    </row>
    <row r="175" spans="2:3" x14ac:dyDescent="0.25">
      <c r="B175" s="547"/>
      <c r="C175" t="s">
        <v>1132</v>
      </c>
    </row>
    <row r="176" spans="2:3" ht="60" x14ac:dyDescent="0.25">
      <c r="B176" s="547"/>
      <c r="C176" s="55" t="s">
        <v>1133</v>
      </c>
    </row>
    <row r="177" spans="2:3" x14ac:dyDescent="0.25">
      <c r="B177" s="547"/>
    </row>
    <row r="178" spans="2:3" x14ac:dyDescent="0.25">
      <c r="B178" s="547"/>
      <c r="C178" t="s">
        <v>1134</v>
      </c>
    </row>
    <row r="179" spans="2:3" ht="30" x14ac:dyDescent="0.25">
      <c r="B179" s="547"/>
      <c r="C179" s="55" t="s">
        <v>1135</v>
      </c>
    </row>
    <row r="180" spans="2:3" x14ac:dyDescent="0.25">
      <c r="B180" s="547"/>
    </row>
    <row r="181" spans="2:3" x14ac:dyDescent="0.25">
      <c r="B181" s="547"/>
      <c r="C181" t="s">
        <v>1136</v>
      </c>
    </row>
    <row r="182" spans="2:3" ht="30" x14ac:dyDescent="0.25">
      <c r="B182" s="547"/>
      <c r="C182" s="55" t="s">
        <v>1137</v>
      </c>
    </row>
    <row r="183" spans="2:3" x14ac:dyDescent="0.25">
      <c r="B183" s="547"/>
    </row>
    <row r="184" spans="2:3" x14ac:dyDescent="0.25">
      <c r="B184" s="547"/>
      <c r="C184" t="s">
        <v>1138</v>
      </c>
    </row>
    <row r="185" spans="2:3" x14ac:dyDescent="0.25">
      <c r="B185" s="547"/>
      <c r="C185" t="s">
        <v>1139</v>
      </c>
    </row>
    <row r="186" spans="2:3" x14ac:dyDescent="0.25">
      <c r="B186" s="547"/>
    </row>
    <row r="187" spans="2:3" ht="30" x14ac:dyDescent="0.25">
      <c r="B187" s="547"/>
      <c r="C187" s="55" t="s">
        <v>1140</v>
      </c>
    </row>
    <row r="188" spans="2:3" x14ac:dyDescent="0.25">
      <c r="B188" s="547"/>
      <c r="C188" s="55"/>
    </row>
    <row r="189" spans="2:3" x14ac:dyDescent="0.25">
      <c r="B189" s="547"/>
      <c r="C189" s="55" t="s">
        <v>1141</v>
      </c>
    </row>
    <row r="190" spans="2:3" x14ac:dyDescent="0.25">
      <c r="B190" s="547"/>
      <c r="C190" s="55" t="s">
        <v>1142</v>
      </c>
    </row>
    <row r="191" spans="2:3" x14ac:dyDescent="0.25">
      <c r="B191" s="547"/>
      <c r="C191" s="55" t="s">
        <v>1143</v>
      </c>
    </row>
    <row r="192" spans="2:3" ht="30" x14ac:dyDescent="0.25">
      <c r="B192" s="547"/>
      <c r="C192" s="55" t="s">
        <v>1144</v>
      </c>
    </row>
    <row r="193" spans="2:3" ht="45" customHeight="1" x14ac:dyDescent="0.25">
      <c r="B193" s="547"/>
      <c r="C193" s="55" t="s">
        <v>1145</v>
      </c>
    </row>
    <row r="194" spans="2:3" x14ac:dyDescent="0.25">
      <c r="B194" s="547"/>
      <c r="C194" s="55" t="s">
        <v>1146</v>
      </c>
    </row>
    <row r="195" spans="2:3" x14ac:dyDescent="0.25">
      <c r="B195" s="547"/>
      <c r="C195" s="55"/>
    </row>
    <row r="196" spans="2:3" ht="30" x14ac:dyDescent="0.25">
      <c r="B196" s="547"/>
      <c r="C196" s="55" t="s">
        <v>1147</v>
      </c>
    </row>
    <row r="197" spans="2:3" ht="45" x14ac:dyDescent="0.25">
      <c r="B197" s="547"/>
      <c r="C197" s="55" t="s">
        <v>1148</v>
      </c>
    </row>
    <row r="198" spans="2:3" x14ac:dyDescent="0.25">
      <c r="B198" s="547"/>
      <c r="C198" s="55" t="s">
        <v>1086</v>
      </c>
    </row>
    <row r="199" spans="2:3" x14ac:dyDescent="0.25">
      <c r="B199" s="547"/>
      <c r="C199" s="55" t="s">
        <v>1087</v>
      </c>
    </row>
    <row r="200" spans="2:3" x14ac:dyDescent="0.25">
      <c r="B200" s="547"/>
      <c r="C200" s="55" t="s">
        <v>1088</v>
      </c>
    </row>
    <row r="201" spans="2:3" x14ac:dyDescent="0.25">
      <c r="B201" s="547"/>
      <c r="C201" s="55" t="s">
        <v>1091</v>
      </c>
    </row>
    <row r="202" spans="2:3" x14ac:dyDescent="0.25">
      <c r="B202" s="547"/>
      <c r="C202" t="s">
        <v>1090</v>
      </c>
    </row>
    <row r="203" spans="2:3" x14ac:dyDescent="0.25">
      <c r="B203" s="547"/>
      <c r="C203" t="s">
        <v>1091</v>
      </c>
    </row>
    <row r="204" spans="2:3" ht="30" customHeight="1" x14ac:dyDescent="0.25">
      <c r="B204" s="547"/>
      <c r="C204" s="55" t="s">
        <v>1092</v>
      </c>
    </row>
    <row r="205" spans="2:3" x14ac:dyDescent="0.25">
      <c r="B205" s="547"/>
      <c r="C205" t="s">
        <v>1093</v>
      </c>
    </row>
    <row r="206" spans="2:3" ht="45" x14ac:dyDescent="0.25">
      <c r="B206" s="547"/>
      <c r="C206" s="55" t="s">
        <v>1094</v>
      </c>
    </row>
    <row r="207" spans="2:3" ht="60" x14ac:dyDescent="0.25">
      <c r="B207" s="547"/>
      <c r="C207" s="55" t="s">
        <v>1149</v>
      </c>
    </row>
    <row r="208" spans="2:3" x14ac:dyDescent="0.25">
      <c r="B208" s="547"/>
    </row>
    <row r="209" spans="2:3" ht="30" x14ac:dyDescent="0.25">
      <c r="B209" s="547"/>
      <c r="C209" s="55" t="s">
        <v>1140</v>
      </c>
    </row>
    <row r="210" spans="2:3" x14ac:dyDescent="0.25">
      <c r="B210" s="547"/>
    </row>
    <row r="211" spans="2:3" x14ac:dyDescent="0.25">
      <c r="B211" s="547"/>
      <c r="C211" s="149" t="s">
        <v>1150</v>
      </c>
    </row>
    <row r="212" spans="2:3" x14ac:dyDescent="0.25">
      <c r="B212" s="547"/>
      <c r="C212" s="162" t="s">
        <v>1151</v>
      </c>
    </row>
    <row r="213" spans="2:3" x14ac:dyDescent="0.25">
      <c r="B213" s="547"/>
      <c r="C213" s="162" t="s">
        <v>1152</v>
      </c>
    </row>
    <row r="214" spans="2:3" x14ac:dyDescent="0.25">
      <c r="B214" s="547"/>
    </row>
    <row r="215" spans="2:3" x14ac:dyDescent="0.25">
      <c r="B215" s="547"/>
      <c r="C215" s="17" t="s">
        <v>1153</v>
      </c>
    </row>
    <row r="216" spans="2:3" x14ac:dyDescent="0.25">
      <c r="B216" s="547"/>
      <c r="C216" t="s">
        <v>1154</v>
      </c>
    </row>
    <row r="217" spans="2:3" x14ac:dyDescent="0.25">
      <c r="B217" s="547"/>
      <c r="C217" t="s">
        <v>1155</v>
      </c>
    </row>
    <row r="218" spans="2:3" x14ac:dyDescent="0.25">
      <c r="B218" s="547"/>
    </row>
    <row r="219" spans="2:3" x14ac:dyDescent="0.25">
      <c r="B219" s="547"/>
      <c r="C219" t="s">
        <v>1156</v>
      </c>
    </row>
    <row r="220" spans="2:3" x14ac:dyDescent="0.25">
      <c r="B220" s="547"/>
      <c r="C220" t="s">
        <v>1157</v>
      </c>
    </row>
    <row r="221" spans="2:3" x14ac:dyDescent="0.25">
      <c r="B221" s="547"/>
      <c r="C221" t="s">
        <v>1158</v>
      </c>
    </row>
    <row r="222" spans="2:3" ht="30" x14ac:dyDescent="0.25">
      <c r="B222" s="547"/>
      <c r="C222" s="55" t="s">
        <v>1159</v>
      </c>
    </row>
    <row r="223" spans="2:3" x14ac:dyDescent="0.25">
      <c r="B223" s="547"/>
    </row>
    <row r="224" spans="2:3" x14ac:dyDescent="0.25">
      <c r="B224" s="547"/>
      <c r="C224" s="163" t="s">
        <v>1160</v>
      </c>
    </row>
    <row r="225" spans="2:3" x14ac:dyDescent="0.25">
      <c r="B225" s="547"/>
      <c r="C225" t="s">
        <v>1161</v>
      </c>
    </row>
    <row r="226" spans="2:3" x14ac:dyDescent="0.25">
      <c r="B226" s="547"/>
      <c r="C226" t="s">
        <v>1162</v>
      </c>
    </row>
    <row r="227" spans="2:3" x14ac:dyDescent="0.25">
      <c r="B227" s="547"/>
      <c r="C227" t="s">
        <v>1163</v>
      </c>
    </row>
    <row r="228" spans="2:3" x14ac:dyDescent="0.25">
      <c r="B228" s="547"/>
      <c r="C228" s="42" t="s">
        <v>1164</v>
      </c>
    </row>
    <row r="229" spans="2:3" x14ac:dyDescent="0.25">
      <c r="B229" s="547"/>
      <c r="C229" s="42" t="s">
        <v>1165</v>
      </c>
    </row>
    <row r="230" spans="2:3" x14ac:dyDescent="0.25">
      <c r="B230" s="547"/>
      <c r="C230" s="42" t="s">
        <v>1166</v>
      </c>
    </row>
    <row r="231" spans="2:3" x14ac:dyDescent="0.25">
      <c r="B231" s="547"/>
      <c r="C231" s="42" t="s">
        <v>1167</v>
      </c>
    </row>
    <row r="232" spans="2:3" x14ac:dyDescent="0.25">
      <c r="B232" s="547"/>
      <c r="C232" s="42" t="s">
        <v>1168</v>
      </c>
    </row>
    <row r="233" spans="2:3" x14ac:dyDescent="0.25">
      <c r="B233" s="547"/>
      <c r="C233" s="42" t="s">
        <v>1169</v>
      </c>
    </row>
    <row r="234" spans="2:3" x14ac:dyDescent="0.25">
      <c r="B234" s="547"/>
      <c r="C234" s="42" t="s">
        <v>1170</v>
      </c>
    </row>
    <row r="235" spans="2:3" x14ac:dyDescent="0.25">
      <c r="B235" s="547"/>
      <c r="C235" s="42" t="s">
        <v>1171</v>
      </c>
    </row>
    <row r="236" spans="2:3" x14ac:dyDescent="0.25">
      <c r="B236" s="547"/>
      <c r="C236" s="42" t="s">
        <v>1172</v>
      </c>
    </row>
    <row r="237" spans="2:3" x14ac:dyDescent="0.25">
      <c r="B237" s="547"/>
      <c r="C237" s="42" t="s">
        <v>1173</v>
      </c>
    </row>
    <row r="238" spans="2:3" x14ac:dyDescent="0.25">
      <c r="B238" s="547"/>
      <c r="C238" s="42" t="s">
        <v>1174</v>
      </c>
    </row>
    <row r="239" spans="2:3" x14ac:dyDescent="0.25">
      <c r="B239" s="547"/>
      <c r="C239" t="s">
        <v>1175</v>
      </c>
    </row>
    <row r="240" spans="2:3" x14ac:dyDescent="0.25">
      <c r="B240" s="547"/>
      <c r="C240" t="s">
        <v>1176</v>
      </c>
    </row>
    <row r="241" spans="2:3" x14ac:dyDescent="0.25">
      <c r="B241" s="547"/>
      <c r="C241" s="42" t="s">
        <v>1177</v>
      </c>
    </row>
    <row r="242" spans="2:3" x14ac:dyDescent="0.25">
      <c r="B242" s="547"/>
      <c r="C242" s="42" t="s">
        <v>1178</v>
      </c>
    </row>
    <row r="243" spans="2:3" x14ac:dyDescent="0.25">
      <c r="B243" s="547"/>
      <c r="C243" s="42" t="s">
        <v>1179</v>
      </c>
    </row>
    <row r="244" spans="2:3" x14ac:dyDescent="0.25">
      <c r="B244" s="547"/>
      <c r="C244" t="s">
        <v>1180</v>
      </c>
    </row>
    <row r="245" spans="2:3" x14ac:dyDescent="0.25">
      <c r="B245" s="547"/>
      <c r="C245" t="s">
        <v>1181</v>
      </c>
    </row>
    <row r="246" spans="2:3" x14ac:dyDescent="0.25">
      <c r="B246" s="547"/>
      <c r="C246" t="s">
        <v>1182</v>
      </c>
    </row>
    <row r="247" spans="2:3" x14ac:dyDescent="0.25">
      <c r="B247" s="547"/>
      <c r="C247" t="s">
        <v>1183</v>
      </c>
    </row>
    <row r="248" spans="2:3" x14ac:dyDescent="0.25">
      <c r="B248" s="547"/>
    </row>
    <row r="249" spans="2:3" x14ac:dyDescent="0.25">
      <c r="B249" s="547"/>
      <c r="C249" s="146" t="s">
        <v>1184</v>
      </c>
    </row>
    <row r="250" spans="2:3" x14ac:dyDescent="0.25">
      <c r="B250" s="547"/>
      <c r="C250" t="s">
        <v>1161</v>
      </c>
    </row>
    <row r="251" spans="2:3" x14ac:dyDescent="0.25">
      <c r="B251" s="547"/>
      <c r="C251" t="s">
        <v>1162</v>
      </c>
    </row>
    <row r="252" spans="2:3" x14ac:dyDescent="0.25">
      <c r="B252" s="547"/>
      <c r="C252" t="s">
        <v>1185</v>
      </c>
    </row>
    <row r="253" spans="2:3" x14ac:dyDescent="0.25">
      <c r="B253" s="547"/>
      <c r="C253" t="s">
        <v>1186</v>
      </c>
    </row>
    <row r="254" spans="2:3" x14ac:dyDescent="0.25">
      <c r="B254" s="547"/>
      <c r="C254" t="s">
        <v>1187</v>
      </c>
    </row>
    <row r="255" spans="2:3" x14ac:dyDescent="0.25">
      <c r="B255" s="547"/>
      <c r="C255" s="42" t="s">
        <v>1188</v>
      </c>
    </row>
    <row r="256" spans="2:3" x14ac:dyDescent="0.25">
      <c r="B256" s="547"/>
      <c r="C256" s="42" t="s">
        <v>1189</v>
      </c>
    </row>
    <row r="257" spans="2:3" x14ac:dyDescent="0.25">
      <c r="B257" s="547"/>
      <c r="C257" s="42" t="s">
        <v>1190</v>
      </c>
    </row>
    <row r="258" spans="2:3" x14ac:dyDescent="0.25">
      <c r="B258" s="547"/>
      <c r="C258" s="42" t="s">
        <v>1191</v>
      </c>
    </row>
    <row r="259" spans="2:3" x14ac:dyDescent="0.25">
      <c r="B259" s="547"/>
      <c r="C259" s="42" t="s">
        <v>1192</v>
      </c>
    </row>
    <row r="260" spans="2:3" x14ac:dyDescent="0.25">
      <c r="B260" s="547"/>
      <c r="C260" s="42" t="s">
        <v>1193</v>
      </c>
    </row>
    <row r="261" spans="2:3" x14ac:dyDescent="0.25">
      <c r="B261" s="547"/>
      <c r="C261" s="42" t="s">
        <v>1194</v>
      </c>
    </row>
    <row r="262" spans="2:3" x14ac:dyDescent="0.25">
      <c r="B262" s="547"/>
      <c r="C262" s="42" t="s">
        <v>113</v>
      </c>
    </row>
    <row r="263" spans="2:3" x14ac:dyDescent="0.25">
      <c r="B263" s="547"/>
    </row>
    <row r="264" spans="2:3" x14ac:dyDescent="0.25">
      <c r="B264" s="547"/>
      <c r="C264" s="155" t="s">
        <v>1195</v>
      </c>
    </row>
    <row r="265" spans="2:3" x14ac:dyDescent="0.25">
      <c r="B265" s="547"/>
      <c r="C265" s="42" t="s">
        <v>1196</v>
      </c>
    </row>
    <row r="266" spans="2:3" x14ac:dyDescent="0.25">
      <c r="B266" s="547"/>
      <c r="C266" s="42" t="s">
        <v>1197</v>
      </c>
    </row>
    <row r="267" spans="2:3" x14ac:dyDescent="0.25">
      <c r="B267" s="547"/>
      <c r="C267" s="42" t="s">
        <v>1198</v>
      </c>
    </row>
    <row r="268" spans="2:3" x14ac:dyDescent="0.25">
      <c r="B268" s="547"/>
      <c r="C268" s="42" t="s">
        <v>1199</v>
      </c>
    </row>
    <row r="269" spans="2:3" x14ac:dyDescent="0.25">
      <c r="B269" s="547"/>
      <c r="C269" s="42" t="s">
        <v>1200</v>
      </c>
    </row>
    <row r="270" spans="2:3" x14ac:dyDescent="0.25">
      <c r="B270" s="547"/>
      <c r="C270" s="42" t="s">
        <v>1201</v>
      </c>
    </row>
    <row r="271" spans="2:3" x14ac:dyDescent="0.25">
      <c r="B271" s="547"/>
      <c r="C271" s="42" t="s">
        <v>1202</v>
      </c>
    </row>
    <row r="272" spans="2:3" x14ac:dyDescent="0.25">
      <c r="B272" s="547"/>
      <c r="C272" s="164" t="s">
        <v>1203</v>
      </c>
    </row>
    <row r="273" spans="2:3" x14ac:dyDescent="0.25">
      <c r="B273" s="547"/>
      <c r="C273" s="164" t="s">
        <v>1204</v>
      </c>
    </row>
    <row r="274" spans="2:3" x14ac:dyDescent="0.25">
      <c r="B274" s="547"/>
      <c r="C274" s="165" t="s">
        <v>1205</v>
      </c>
    </row>
    <row r="275" spans="2:3" x14ac:dyDescent="0.25">
      <c r="B275" s="547"/>
      <c r="C275" s="42" t="s">
        <v>1206</v>
      </c>
    </row>
    <row r="276" spans="2:3" x14ac:dyDescent="0.25">
      <c r="B276" s="547"/>
      <c r="C276" s="165" t="s">
        <v>1207</v>
      </c>
    </row>
    <row r="277" spans="2:3" x14ac:dyDescent="0.25">
      <c r="B277" s="547"/>
      <c r="C277" s="42" t="s">
        <v>1208</v>
      </c>
    </row>
    <row r="278" spans="2:3" x14ac:dyDescent="0.25">
      <c r="B278" s="547"/>
      <c r="C278" t="s">
        <v>1209</v>
      </c>
    </row>
    <row r="279" spans="2:3" x14ac:dyDescent="0.25">
      <c r="B279" s="547"/>
      <c r="C279" t="s">
        <v>1210</v>
      </c>
    </row>
    <row r="280" spans="2:3" x14ac:dyDescent="0.25">
      <c r="B280" s="547"/>
      <c r="C280" t="s">
        <v>1211</v>
      </c>
    </row>
    <row r="281" spans="2:3" x14ac:dyDescent="0.25">
      <c r="B281" s="547"/>
      <c r="C281" t="s">
        <v>1212</v>
      </c>
    </row>
    <row r="282" spans="2:3" x14ac:dyDescent="0.25">
      <c r="B282" s="547"/>
      <c r="C282" t="s">
        <v>1182</v>
      </c>
    </row>
    <row r="283" spans="2:3" x14ac:dyDescent="0.25">
      <c r="B283" s="547"/>
      <c r="C283" t="s">
        <v>1183</v>
      </c>
    </row>
    <row r="284" spans="2:3" x14ac:dyDescent="0.25">
      <c r="B284" s="547"/>
    </row>
    <row r="285" spans="2:3" ht="30" x14ac:dyDescent="0.25">
      <c r="B285" s="547"/>
      <c r="C285" s="55" t="s">
        <v>1213</v>
      </c>
    </row>
    <row r="286" spans="2:3" x14ac:dyDescent="0.25">
      <c r="B286" s="547"/>
      <c r="C286" t="s">
        <v>1214</v>
      </c>
    </row>
    <row r="287" spans="2:3" x14ac:dyDescent="0.25">
      <c r="B287" s="547"/>
      <c r="C287" t="s">
        <v>1215</v>
      </c>
    </row>
    <row r="288" spans="2:3" x14ac:dyDescent="0.25">
      <c r="B288" s="547"/>
      <c r="C288" s="33" t="s">
        <v>1216</v>
      </c>
    </row>
    <row r="289" spans="2:3" x14ac:dyDescent="0.25">
      <c r="B289" s="547"/>
      <c r="C289" s="33" t="s">
        <v>1217</v>
      </c>
    </row>
    <row r="290" spans="2:3" x14ac:dyDescent="0.25">
      <c r="B290" s="547"/>
      <c r="C290" s="33" t="s">
        <v>1218</v>
      </c>
    </row>
    <row r="291" spans="2:3" x14ac:dyDescent="0.25">
      <c r="B291" s="547"/>
      <c r="C291" s="33" t="s">
        <v>1219</v>
      </c>
    </row>
    <row r="292" spans="2:3" x14ac:dyDescent="0.25">
      <c r="B292" s="547"/>
      <c r="C292" s="33" t="s">
        <v>1220</v>
      </c>
    </row>
    <row r="293" spans="2:3" x14ac:dyDescent="0.25">
      <c r="B293" s="547"/>
      <c r="C293" s="33" t="s">
        <v>1221</v>
      </c>
    </row>
    <row r="294" spans="2:3" x14ac:dyDescent="0.25">
      <c r="B294" s="547"/>
      <c r="C294" s="33" t="s">
        <v>1222</v>
      </c>
    </row>
    <row r="295" spans="2:3" x14ac:dyDescent="0.25">
      <c r="B295" s="547"/>
      <c r="C295" s="33" t="s">
        <v>1223</v>
      </c>
    </row>
    <row r="296" spans="2:3" ht="30" x14ac:dyDescent="0.25">
      <c r="B296" s="547"/>
      <c r="C296" s="153" t="s">
        <v>1224</v>
      </c>
    </row>
    <row r="297" spans="2:3" x14ac:dyDescent="0.25">
      <c r="B297" s="547"/>
      <c r="C297" s="154" t="s">
        <v>1225</v>
      </c>
    </row>
    <row r="298" spans="2:3" x14ac:dyDescent="0.25">
      <c r="B298" s="547"/>
      <c r="C298" s="154" t="s">
        <v>1226</v>
      </c>
    </row>
    <row r="299" spans="2:3" x14ac:dyDescent="0.25">
      <c r="B299" s="547"/>
      <c r="C299" s="166" t="s">
        <v>1227</v>
      </c>
    </row>
    <row r="300" spans="2:3" x14ac:dyDescent="0.25">
      <c r="B300" s="547"/>
      <c r="C300" s="166"/>
    </row>
    <row r="301" spans="2:3" x14ac:dyDescent="0.25">
      <c r="B301" s="547"/>
      <c r="C301" t="s">
        <v>1228</v>
      </c>
    </row>
    <row r="302" spans="2:3" x14ac:dyDescent="0.25">
      <c r="B302" s="547"/>
      <c r="C302" s="166"/>
    </row>
    <row r="303" spans="2:3" x14ac:dyDescent="0.25">
      <c r="B303" s="547"/>
      <c r="C303" s="166" t="s">
        <v>1229</v>
      </c>
    </row>
    <row r="304" spans="2:3" x14ac:dyDescent="0.25">
      <c r="B304" s="547"/>
      <c r="C304" s="166" t="s">
        <v>1230</v>
      </c>
    </row>
    <row r="305" spans="2:3" x14ac:dyDescent="0.25">
      <c r="B305" s="547"/>
      <c r="C305" s="166" t="s">
        <v>1231</v>
      </c>
    </row>
    <row r="306" spans="2:3" x14ac:dyDescent="0.25">
      <c r="B306" s="547"/>
      <c r="C306" s="166" t="s">
        <v>1161</v>
      </c>
    </row>
    <row r="307" spans="2:3" x14ac:dyDescent="0.25">
      <c r="B307" s="547"/>
      <c r="C307" s="166" t="s">
        <v>1162</v>
      </c>
    </row>
    <row r="308" spans="2:3" x14ac:dyDescent="0.25">
      <c r="B308" s="547"/>
      <c r="C308" s="166" t="s">
        <v>1232</v>
      </c>
    </row>
    <row r="309" spans="2:3" x14ac:dyDescent="0.25">
      <c r="B309" s="547"/>
      <c r="C309" s="154" t="s">
        <v>1233</v>
      </c>
    </row>
    <row r="310" spans="2:3" x14ac:dyDescent="0.25">
      <c r="B310" s="547"/>
      <c r="C310" s="154" t="s">
        <v>1164</v>
      </c>
    </row>
    <row r="311" spans="2:3" x14ac:dyDescent="0.25">
      <c r="B311" s="547"/>
      <c r="C311" s="167" t="s">
        <v>1234</v>
      </c>
    </row>
    <row r="312" spans="2:3" x14ac:dyDescent="0.25">
      <c r="B312" s="547"/>
      <c r="C312" s="154" t="s">
        <v>113</v>
      </c>
    </row>
    <row r="313" spans="2:3" x14ac:dyDescent="0.25">
      <c r="B313" s="547"/>
      <c r="C313" s="166" t="s">
        <v>1182</v>
      </c>
    </row>
    <row r="314" spans="2:3" x14ac:dyDescent="0.25">
      <c r="B314" s="547"/>
      <c r="C314" s="166" t="s">
        <v>1183</v>
      </c>
    </row>
    <row r="315" spans="2:3" x14ac:dyDescent="0.25">
      <c r="B315" s="547"/>
      <c r="C315" s="166" t="s">
        <v>1235</v>
      </c>
    </row>
    <row r="316" spans="2:3" x14ac:dyDescent="0.25">
      <c r="B316" s="547"/>
      <c r="C316" s="166" t="s">
        <v>1236</v>
      </c>
    </row>
    <row r="317" spans="2:3" x14ac:dyDescent="0.25">
      <c r="B317" s="547"/>
      <c r="C317" s="166" t="s">
        <v>1237</v>
      </c>
    </row>
    <row r="318" spans="2:3" x14ac:dyDescent="0.25">
      <c r="B318" s="547"/>
      <c r="C318" s="166"/>
    </row>
    <row r="319" spans="2:3" x14ac:dyDescent="0.25">
      <c r="B319" s="547"/>
      <c r="C319" t="s">
        <v>1238</v>
      </c>
    </row>
    <row r="320" spans="2:3" x14ac:dyDescent="0.25">
      <c r="B320" s="547"/>
      <c r="C320" s="166"/>
    </row>
    <row r="321" spans="2:3" x14ac:dyDescent="0.25">
      <c r="B321" s="547"/>
      <c r="C321" s="166" t="s">
        <v>1229</v>
      </c>
    </row>
    <row r="322" spans="2:3" x14ac:dyDescent="0.25">
      <c r="B322" s="547"/>
      <c r="C322" s="166" t="s">
        <v>1230</v>
      </c>
    </row>
    <row r="323" spans="2:3" x14ac:dyDescent="0.25">
      <c r="B323" s="547"/>
      <c r="C323" s="166" t="s">
        <v>1231</v>
      </c>
    </row>
    <row r="324" spans="2:3" x14ac:dyDescent="0.25">
      <c r="B324" s="547"/>
      <c r="C324" s="166" t="s">
        <v>1161</v>
      </c>
    </row>
    <row r="325" spans="2:3" x14ac:dyDescent="0.25">
      <c r="B325" s="547"/>
      <c r="C325" s="166" t="s">
        <v>1162</v>
      </c>
    </row>
    <row r="326" spans="2:3" x14ac:dyDescent="0.25">
      <c r="B326" s="547"/>
      <c r="C326" s="166" t="s">
        <v>1232</v>
      </c>
    </row>
    <row r="327" spans="2:3" x14ac:dyDescent="0.25">
      <c r="B327" s="547"/>
      <c r="C327" s="154" t="s">
        <v>1233</v>
      </c>
    </row>
    <row r="328" spans="2:3" x14ac:dyDescent="0.25">
      <c r="B328" s="547"/>
      <c r="C328" s="154" t="s">
        <v>1164</v>
      </c>
    </row>
    <row r="329" spans="2:3" x14ac:dyDescent="0.25">
      <c r="B329" s="547"/>
      <c r="C329" s="167" t="s">
        <v>1239</v>
      </c>
    </row>
    <row r="330" spans="2:3" x14ac:dyDescent="0.25">
      <c r="B330" s="547"/>
      <c r="C330" s="154" t="s">
        <v>1240</v>
      </c>
    </row>
    <row r="331" spans="2:3" x14ac:dyDescent="0.25">
      <c r="B331" s="547"/>
      <c r="C331" s="167" t="s">
        <v>1241</v>
      </c>
    </row>
    <row r="332" spans="2:3" x14ac:dyDescent="0.25">
      <c r="B332" s="547"/>
      <c r="C332" s="154" t="s">
        <v>1242</v>
      </c>
    </row>
    <row r="333" spans="2:3" x14ac:dyDescent="0.25">
      <c r="B333" s="547"/>
      <c r="C333" s="166" t="s">
        <v>1243</v>
      </c>
    </row>
    <row r="334" spans="2:3" x14ac:dyDescent="0.25">
      <c r="B334" s="547"/>
      <c r="C334" s="166" t="s">
        <v>1183</v>
      </c>
    </row>
    <row r="335" spans="2:3" x14ac:dyDescent="0.25">
      <c r="B335" s="547"/>
      <c r="C335" s="166" t="s">
        <v>1235</v>
      </c>
    </row>
    <row r="336" spans="2:3" x14ac:dyDescent="0.25">
      <c r="B336" s="547"/>
      <c r="C336" s="166" t="s">
        <v>1236</v>
      </c>
    </row>
    <row r="337" spans="2:3" x14ac:dyDescent="0.25">
      <c r="B337" s="547"/>
      <c r="C337" s="166" t="s">
        <v>1237</v>
      </c>
    </row>
    <row r="338" spans="2:3" x14ac:dyDescent="0.25">
      <c r="B338" s="547"/>
      <c r="C338" s="166"/>
    </row>
    <row r="339" spans="2:3" x14ac:dyDescent="0.25">
      <c r="B339" s="547"/>
      <c r="C339" t="s">
        <v>1244</v>
      </c>
    </row>
    <row r="340" spans="2:3" x14ac:dyDescent="0.25">
      <c r="B340" s="547"/>
      <c r="C340" s="166"/>
    </row>
    <row r="341" spans="2:3" x14ac:dyDescent="0.25">
      <c r="B341" s="547"/>
      <c r="C341" s="166" t="s">
        <v>1229</v>
      </c>
    </row>
    <row r="342" spans="2:3" x14ac:dyDescent="0.25">
      <c r="B342" s="547"/>
      <c r="C342" s="166" t="s">
        <v>1230</v>
      </c>
    </row>
    <row r="343" spans="2:3" x14ac:dyDescent="0.25">
      <c r="B343" s="547"/>
      <c r="C343" s="166" t="s">
        <v>1231</v>
      </c>
    </row>
    <row r="344" spans="2:3" x14ac:dyDescent="0.25">
      <c r="B344" s="547"/>
      <c r="C344" s="166" t="s">
        <v>1161</v>
      </c>
    </row>
    <row r="345" spans="2:3" x14ac:dyDescent="0.25">
      <c r="B345" s="547"/>
      <c r="C345" s="166" t="s">
        <v>1162</v>
      </c>
    </row>
    <row r="346" spans="2:3" x14ac:dyDescent="0.25">
      <c r="B346" s="547"/>
      <c r="C346" s="166" t="s">
        <v>1232</v>
      </c>
    </row>
    <row r="347" spans="2:3" x14ac:dyDescent="0.25">
      <c r="B347" s="547"/>
      <c r="C347" s="154" t="s">
        <v>1233</v>
      </c>
    </row>
    <row r="348" spans="2:3" x14ac:dyDescent="0.25">
      <c r="B348" s="547"/>
      <c r="C348" s="154" t="s">
        <v>1164</v>
      </c>
    </row>
    <row r="349" spans="2:3" x14ac:dyDescent="0.25">
      <c r="B349" s="547"/>
      <c r="C349" s="167" t="s">
        <v>1245</v>
      </c>
    </row>
    <row r="350" spans="2:3" x14ac:dyDescent="0.25">
      <c r="B350" s="547"/>
      <c r="C350" s="167" t="s">
        <v>1167</v>
      </c>
    </row>
    <row r="351" spans="2:3" x14ac:dyDescent="0.25">
      <c r="B351" s="547"/>
      <c r="C351" s="154" t="s">
        <v>113</v>
      </c>
    </row>
    <row r="352" spans="2:3" x14ac:dyDescent="0.25">
      <c r="B352" s="547"/>
      <c r="C352" s="166" t="s">
        <v>1246</v>
      </c>
    </row>
    <row r="353" spans="2:3" x14ac:dyDescent="0.25">
      <c r="B353" s="547"/>
      <c r="C353" s="154" t="s">
        <v>1176</v>
      </c>
    </row>
    <row r="354" spans="2:3" x14ac:dyDescent="0.25">
      <c r="B354" s="547"/>
      <c r="C354" s="167" t="s">
        <v>1247</v>
      </c>
    </row>
    <row r="355" spans="2:3" x14ac:dyDescent="0.25">
      <c r="B355" s="547"/>
      <c r="C355" s="167" t="s">
        <v>1248</v>
      </c>
    </row>
    <row r="356" spans="2:3" x14ac:dyDescent="0.25">
      <c r="B356" s="547"/>
      <c r="C356" s="167" t="s">
        <v>1249</v>
      </c>
    </row>
    <row r="357" spans="2:3" x14ac:dyDescent="0.25">
      <c r="B357" s="547"/>
      <c r="C357" s="154" t="s">
        <v>1180</v>
      </c>
    </row>
    <row r="358" spans="2:3" x14ac:dyDescent="0.25">
      <c r="B358" s="547"/>
      <c r="C358" s="154" t="s">
        <v>1176</v>
      </c>
    </row>
    <row r="359" spans="2:3" x14ac:dyDescent="0.25">
      <c r="B359" s="547"/>
      <c r="C359" s="167" t="s">
        <v>1250</v>
      </c>
    </row>
    <row r="360" spans="2:3" x14ac:dyDescent="0.25">
      <c r="B360" s="547"/>
      <c r="C360" s="167" t="s">
        <v>1251</v>
      </c>
    </row>
    <row r="361" spans="2:3" x14ac:dyDescent="0.25">
      <c r="B361" s="547"/>
      <c r="C361" s="167" t="s">
        <v>1252</v>
      </c>
    </row>
    <row r="362" spans="2:3" x14ac:dyDescent="0.25">
      <c r="B362" s="547"/>
      <c r="C362" s="154" t="s">
        <v>1180</v>
      </c>
    </row>
    <row r="363" spans="2:3" x14ac:dyDescent="0.25">
      <c r="B363" s="547"/>
      <c r="C363" s="166" t="s">
        <v>1253</v>
      </c>
    </row>
    <row r="364" spans="2:3" x14ac:dyDescent="0.25">
      <c r="B364" s="547"/>
      <c r="C364" s="166" t="s">
        <v>1182</v>
      </c>
    </row>
    <row r="365" spans="2:3" x14ac:dyDescent="0.25">
      <c r="B365" s="547"/>
      <c r="C365" s="166" t="s">
        <v>1183</v>
      </c>
    </row>
    <row r="366" spans="2:3" x14ac:dyDescent="0.25">
      <c r="B366" s="547"/>
      <c r="C366" s="166" t="s">
        <v>1235</v>
      </c>
    </row>
    <row r="367" spans="2:3" x14ac:dyDescent="0.25">
      <c r="B367" s="547"/>
      <c r="C367" s="166" t="s">
        <v>1236</v>
      </c>
    </row>
    <row r="368" spans="2:3" x14ac:dyDescent="0.25">
      <c r="B368" s="547"/>
      <c r="C368" s="166" t="s">
        <v>1237</v>
      </c>
    </row>
    <row r="369" spans="2:3" x14ac:dyDescent="0.25">
      <c r="B369" s="547"/>
      <c r="C369" s="166"/>
    </row>
    <row r="370" spans="2:3" x14ac:dyDescent="0.25">
      <c r="B370" s="547"/>
      <c r="C370" t="s">
        <v>1254</v>
      </c>
    </row>
    <row r="371" spans="2:3" x14ac:dyDescent="0.25">
      <c r="B371" s="547"/>
      <c r="C371" s="166"/>
    </row>
    <row r="372" spans="2:3" x14ac:dyDescent="0.25">
      <c r="B372" s="547"/>
      <c r="C372" s="166" t="s">
        <v>1229</v>
      </c>
    </row>
    <row r="373" spans="2:3" x14ac:dyDescent="0.25">
      <c r="B373" s="547"/>
      <c r="C373" s="166" t="s">
        <v>1230</v>
      </c>
    </row>
    <row r="374" spans="2:3" x14ac:dyDescent="0.25">
      <c r="B374" s="547"/>
      <c r="C374" s="166" t="s">
        <v>1231</v>
      </c>
    </row>
    <row r="375" spans="2:3" x14ac:dyDescent="0.25">
      <c r="B375" s="547"/>
      <c r="C375" s="166" t="s">
        <v>1161</v>
      </c>
    </row>
    <row r="376" spans="2:3" x14ac:dyDescent="0.25">
      <c r="B376" s="547"/>
      <c r="C376" s="166" t="s">
        <v>1162</v>
      </c>
    </row>
    <row r="377" spans="2:3" x14ac:dyDescent="0.25">
      <c r="B377" s="547"/>
      <c r="C377" s="166" t="s">
        <v>1232</v>
      </c>
    </row>
    <row r="378" spans="2:3" x14ac:dyDescent="0.25">
      <c r="B378" s="547"/>
      <c r="C378" s="154" t="s">
        <v>1233</v>
      </c>
    </row>
    <row r="379" spans="2:3" x14ac:dyDescent="0.25">
      <c r="B379" s="547"/>
      <c r="C379" s="154" t="s">
        <v>1164</v>
      </c>
    </row>
    <row r="380" spans="2:3" x14ac:dyDescent="0.25">
      <c r="B380" s="547"/>
      <c r="C380" s="167" t="s">
        <v>1255</v>
      </c>
    </row>
    <row r="381" spans="2:3" x14ac:dyDescent="0.25">
      <c r="B381" s="547"/>
      <c r="C381" s="167" t="s">
        <v>1256</v>
      </c>
    </row>
    <row r="382" spans="2:3" x14ac:dyDescent="0.25">
      <c r="B382" s="547"/>
      <c r="C382" s="167" t="s">
        <v>1167</v>
      </c>
    </row>
    <row r="383" spans="2:3" x14ac:dyDescent="0.25">
      <c r="B383" s="547"/>
      <c r="C383" s="154" t="s">
        <v>113</v>
      </c>
    </row>
    <row r="384" spans="2:3" x14ac:dyDescent="0.25">
      <c r="B384" s="547"/>
      <c r="C384" s="154" t="s">
        <v>1257</v>
      </c>
    </row>
    <row r="385" spans="2:3" x14ac:dyDescent="0.25">
      <c r="B385" s="547"/>
      <c r="C385" s="154" t="s">
        <v>1176</v>
      </c>
    </row>
    <row r="386" spans="2:3" x14ac:dyDescent="0.25">
      <c r="B386" s="547"/>
      <c r="C386" s="167" t="s">
        <v>1247</v>
      </c>
    </row>
    <row r="387" spans="2:3" x14ac:dyDescent="0.25">
      <c r="B387" s="547"/>
      <c r="C387" s="167" t="s">
        <v>1248</v>
      </c>
    </row>
    <row r="388" spans="2:3" x14ac:dyDescent="0.25">
      <c r="B388" s="547"/>
      <c r="C388" s="167" t="s">
        <v>1249</v>
      </c>
    </row>
    <row r="389" spans="2:3" x14ac:dyDescent="0.25">
      <c r="B389" s="547"/>
      <c r="C389" s="154" t="s">
        <v>1180</v>
      </c>
    </row>
    <row r="390" spans="2:3" x14ac:dyDescent="0.25">
      <c r="B390" s="547"/>
      <c r="C390" s="154" t="s">
        <v>1176</v>
      </c>
    </row>
    <row r="391" spans="2:3" x14ac:dyDescent="0.25">
      <c r="B391" s="547"/>
      <c r="C391" s="167" t="s">
        <v>1250</v>
      </c>
    </row>
    <row r="392" spans="2:3" x14ac:dyDescent="0.25">
      <c r="B392" s="547"/>
      <c r="C392" s="167" t="s">
        <v>1251</v>
      </c>
    </row>
    <row r="393" spans="2:3" x14ac:dyDescent="0.25">
      <c r="B393" s="547"/>
      <c r="C393" s="167" t="s">
        <v>1252</v>
      </c>
    </row>
    <row r="394" spans="2:3" x14ac:dyDescent="0.25">
      <c r="B394" s="547"/>
      <c r="C394" s="154" t="s">
        <v>1180</v>
      </c>
    </row>
    <row r="395" spans="2:3" x14ac:dyDescent="0.25">
      <c r="B395" s="547"/>
      <c r="C395" s="154" t="s">
        <v>1258</v>
      </c>
    </row>
    <row r="396" spans="2:3" x14ac:dyDescent="0.25">
      <c r="B396" s="547"/>
      <c r="C396" s="166" t="s">
        <v>1183</v>
      </c>
    </row>
    <row r="397" spans="2:3" x14ac:dyDescent="0.25">
      <c r="B397" s="547"/>
      <c r="C397" s="166" t="s">
        <v>1235</v>
      </c>
    </row>
    <row r="398" spans="2:3" x14ac:dyDescent="0.25">
      <c r="B398" s="547"/>
      <c r="C398" s="166" t="s">
        <v>1236</v>
      </c>
    </row>
    <row r="399" spans="2:3" x14ac:dyDescent="0.25">
      <c r="B399" s="547"/>
      <c r="C399" s="166" t="s">
        <v>1237</v>
      </c>
    </row>
    <row r="400" spans="2:3" x14ac:dyDescent="0.25">
      <c r="B400" s="547"/>
      <c r="C400" s="153"/>
    </row>
    <row r="401" spans="2:3" ht="18.75" x14ac:dyDescent="0.3">
      <c r="B401" s="547"/>
      <c r="C401" s="168" t="s">
        <v>1259</v>
      </c>
    </row>
    <row r="402" spans="2:3" x14ac:dyDescent="0.25">
      <c r="B402" s="547"/>
      <c r="C402" s="166" t="s">
        <v>1260</v>
      </c>
    </row>
    <row r="403" spans="2:3" ht="30" x14ac:dyDescent="0.25">
      <c r="B403" s="547"/>
      <c r="C403" s="166" t="s">
        <v>1261</v>
      </c>
    </row>
    <row r="404" spans="2:3" ht="30" x14ac:dyDescent="0.25">
      <c r="B404" s="547"/>
      <c r="C404" s="166" t="s">
        <v>1365</v>
      </c>
    </row>
    <row r="405" spans="2:3" ht="15" customHeight="1" x14ac:dyDescent="0.25">
      <c r="B405" s="547"/>
      <c r="C405" s="166" t="s">
        <v>1262</v>
      </c>
    </row>
    <row r="408" spans="2:3" ht="18.75" x14ac:dyDescent="0.3">
      <c r="B408" s="96"/>
      <c r="C408" s="18" t="s">
        <v>2097</v>
      </c>
    </row>
    <row r="409" spans="2:3" x14ac:dyDescent="0.25">
      <c r="B409" s="96"/>
    </row>
    <row r="410" spans="2:3" x14ac:dyDescent="0.25">
      <c r="B410" s="96"/>
      <c r="C410" s="19" t="s">
        <v>2098</v>
      </c>
    </row>
    <row r="411" spans="2:3" ht="45" x14ac:dyDescent="0.25">
      <c r="B411" s="96"/>
      <c r="C411" s="55" t="s">
        <v>1263</v>
      </c>
    </row>
    <row r="412" spans="2:3" x14ac:dyDescent="0.25">
      <c r="B412" s="96"/>
    </row>
    <row r="413" spans="2:3" x14ac:dyDescent="0.25">
      <c r="B413" s="96"/>
      <c r="C413" s="17" t="s">
        <v>2099</v>
      </c>
    </row>
    <row r="414" spans="2:3" ht="45" x14ac:dyDescent="0.25">
      <c r="B414" s="96"/>
      <c r="C414" s="55" t="s">
        <v>1264</v>
      </c>
    </row>
    <row r="415" spans="2:3" x14ac:dyDescent="0.25">
      <c r="B415" s="96"/>
    </row>
    <row r="416" spans="2:3" x14ac:dyDescent="0.25">
      <c r="B416" s="96"/>
      <c r="C416" s="17" t="s">
        <v>2100</v>
      </c>
    </row>
    <row r="417" spans="2:3" ht="45" x14ac:dyDescent="0.25">
      <c r="B417" s="96"/>
      <c r="C417" s="55" t="s">
        <v>1265</v>
      </c>
    </row>
    <row r="418" spans="2:3" x14ac:dyDescent="0.25">
      <c r="B418" s="96"/>
    </row>
    <row r="419" spans="2:3" x14ac:dyDescent="0.25">
      <c r="B419" s="96"/>
      <c r="C419" s="17" t="s">
        <v>2101</v>
      </c>
    </row>
    <row r="420" spans="2:3" ht="30" x14ac:dyDescent="0.25">
      <c r="B420" s="96"/>
      <c r="C420" s="55" t="s">
        <v>1266</v>
      </c>
    </row>
    <row r="421" spans="2:3" ht="30" x14ac:dyDescent="0.25">
      <c r="B421" s="96"/>
      <c r="C421" s="55" t="s">
        <v>1267</v>
      </c>
    </row>
    <row r="422" spans="2:3" ht="15" customHeight="1" x14ac:dyDescent="0.25">
      <c r="B422" s="96"/>
      <c r="C422" s="55" t="s">
        <v>1268</v>
      </c>
    </row>
    <row r="423" spans="2:3" x14ac:dyDescent="0.25">
      <c r="B423" s="96"/>
    </row>
    <row r="424" spans="2:3" x14ac:dyDescent="0.25">
      <c r="B424" s="96"/>
      <c r="C424" s="17" t="s">
        <v>2102</v>
      </c>
    </row>
    <row r="425" spans="2:3" ht="30" outlineLevel="1" x14ac:dyDescent="0.25">
      <c r="B425" s="96"/>
      <c r="C425" s="55" t="s">
        <v>1770</v>
      </c>
    </row>
    <row r="426" spans="2:3" ht="45" outlineLevel="1" x14ac:dyDescent="0.25">
      <c r="B426" s="96"/>
      <c r="C426" s="55" t="s">
        <v>1714</v>
      </c>
    </row>
    <row r="427" spans="2:3" x14ac:dyDescent="0.25">
      <c r="B427" s="96"/>
    </row>
    <row r="428" spans="2:3" x14ac:dyDescent="0.25">
      <c r="B428" s="96"/>
      <c r="C428" s="17" t="s">
        <v>2028</v>
      </c>
    </row>
    <row r="429" spans="2:3" ht="45" x14ac:dyDescent="0.25">
      <c r="B429" s="96"/>
      <c r="C429" s="55" t="s">
        <v>1269</v>
      </c>
    </row>
    <row r="430" spans="2:3" ht="60" x14ac:dyDescent="0.25">
      <c r="B430" s="96"/>
      <c r="C430" s="55" t="s">
        <v>1270</v>
      </c>
    </row>
    <row r="431" spans="2:3" x14ac:dyDescent="0.25">
      <c r="B431" s="96"/>
      <c r="C431" t="s">
        <v>1271</v>
      </c>
    </row>
    <row r="432" spans="2:3" x14ac:dyDescent="0.25">
      <c r="B432" s="96"/>
    </row>
    <row r="433" spans="2:10" x14ac:dyDescent="0.25">
      <c r="B433" s="96"/>
      <c r="C433" t="s">
        <v>1272</v>
      </c>
    </row>
    <row r="434" spans="2:10" x14ac:dyDescent="0.25">
      <c r="B434" s="96"/>
      <c r="C434" t="s">
        <v>63</v>
      </c>
    </row>
    <row r="435" spans="2:10" x14ac:dyDescent="0.25">
      <c r="B435" s="96"/>
      <c r="C435" t="s">
        <v>1273</v>
      </c>
    </row>
    <row r="436" spans="2:10" x14ac:dyDescent="0.25">
      <c r="B436" s="96"/>
      <c r="C436" t="s">
        <v>1274</v>
      </c>
    </row>
    <row r="437" spans="2:10" x14ac:dyDescent="0.25">
      <c r="B437" s="96"/>
      <c r="C437" t="s">
        <v>1275</v>
      </c>
    </row>
    <row r="438" spans="2:10" x14ac:dyDescent="0.25">
      <c r="B438" s="96"/>
      <c r="C438" t="s">
        <v>1276</v>
      </c>
    </row>
    <row r="439" spans="2:10" x14ac:dyDescent="0.25">
      <c r="B439" s="96"/>
      <c r="C439" t="s">
        <v>1277</v>
      </c>
    </row>
    <row r="440" spans="2:10" x14ac:dyDescent="0.25">
      <c r="B440" s="96"/>
      <c r="C440" t="s">
        <v>1278</v>
      </c>
    </row>
    <row r="441" spans="2:10" x14ac:dyDescent="0.25">
      <c r="B441" s="96"/>
    </row>
    <row r="442" spans="2:10" ht="30" x14ac:dyDescent="0.25">
      <c r="B442" s="96"/>
      <c r="C442" s="55" t="s">
        <v>1279</v>
      </c>
    </row>
    <row r="443" spans="2:10" x14ac:dyDescent="0.25">
      <c r="B443" s="96"/>
    </row>
    <row r="444" spans="2:10" x14ac:dyDescent="0.25">
      <c r="B444" s="96"/>
      <c r="C444" s="17" t="s">
        <v>2029</v>
      </c>
      <c r="D444" s="22"/>
      <c r="E444" s="22"/>
      <c r="F444" s="22"/>
      <c r="G444" s="22"/>
      <c r="H444" s="22"/>
      <c r="I444" s="22"/>
      <c r="J444" s="22"/>
    </row>
    <row r="445" spans="2:10" x14ac:dyDescent="0.25">
      <c r="B445" s="96"/>
      <c r="C445" s="17"/>
      <c r="D445" s="22"/>
      <c r="E445" s="22"/>
      <c r="F445" s="22"/>
      <c r="G445" s="22"/>
      <c r="H445" s="22"/>
      <c r="I445" s="22"/>
      <c r="J445" s="22"/>
    </row>
    <row r="446" spans="2:10" x14ac:dyDescent="0.25">
      <c r="B446" s="96"/>
      <c r="C446" s="103" t="s">
        <v>1906</v>
      </c>
      <c r="D446" s="102"/>
      <c r="E446" s="102"/>
      <c r="F446" s="102"/>
      <c r="G446" s="102"/>
      <c r="H446" s="102"/>
      <c r="I446" s="102"/>
      <c r="J446" s="102"/>
    </row>
    <row r="447" spans="2:10" x14ac:dyDescent="0.25">
      <c r="B447" s="96"/>
      <c r="C447" s="102" t="s">
        <v>2393</v>
      </c>
      <c r="D447" s="102"/>
      <c r="E447" s="102"/>
      <c r="F447" s="102"/>
      <c r="G447" s="102"/>
      <c r="H447" s="102"/>
      <c r="I447" s="102"/>
      <c r="J447" s="102"/>
    </row>
    <row r="448" spans="2:10" x14ac:dyDescent="0.25">
      <c r="B448" s="96"/>
      <c r="C448" s="102" t="s">
        <v>2394</v>
      </c>
      <c r="D448" s="102"/>
      <c r="E448" s="102"/>
      <c r="F448" s="102"/>
      <c r="G448" s="102"/>
      <c r="H448" s="102"/>
      <c r="I448" s="102"/>
      <c r="J448" s="102"/>
    </row>
    <row r="449" spans="2:12" x14ac:dyDescent="0.25">
      <c r="B449" s="96"/>
      <c r="C449" s="102" t="s">
        <v>2395</v>
      </c>
      <c r="D449" s="102"/>
      <c r="E449" s="102"/>
      <c r="F449" s="102"/>
      <c r="G449" s="102"/>
      <c r="H449" s="102"/>
      <c r="I449" s="102"/>
      <c r="J449" s="102"/>
    </row>
    <row r="450" spans="2:12" x14ac:dyDescent="0.25">
      <c r="B450" s="96"/>
      <c r="C450" s="102" t="s">
        <v>2396</v>
      </c>
      <c r="D450" s="102"/>
      <c r="E450" s="102"/>
      <c r="F450" s="102"/>
      <c r="G450" s="102"/>
      <c r="H450" s="102"/>
      <c r="I450" s="102"/>
      <c r="J450" s="102"/>
    </row>
    <row r="451" spans="2:12" x14ac:dyDescent="0.25">
      <c r="B451" s="96"/>
      <c r="C451" s="102" t="s">
        <v>2397</v>
      </c>
      <c r="D451" s="102"/>
      <c r="E451" s="102"/>
      <c r="F451" s="102"/>
      <c r="G451" s="102"/>
      <c r="H451" s="102"/>
      <c r="I451" s="102"/>
      <c r="J451" s="102"/>
    </row>
    <row r="452" spans="2:12" x14ac:dyDescent="0.25">
      <c r="B452" s="96"/>
      <c r="C452" s="102" t="s">
        <v>2398</v>
      </c>
      <c r="D452" s="102"/>
      <c r="E452" s="102"/>
      <c r="F452" s="102"/>
      <c r="G452" s="102"/>
      <c r="H452" s="102"/>
      <c r="I452" s="102"/>
      <c r="J452" s="102"/>
    </row>
    <row r="453" spans="2:12" x14ac:dyDescent="0.25">
      <c r="B453" s="96"/>
      <c r="C453" s="102" t="s">
        <v>2399</v>
      </c>
      <c r="D453" s="102"/>
      <c r="E453" s="102"/>
      <c r="F453" s="102"/>
      <c r="G453" s="102"/>
      <c r="H453" s="102"/>
      <c r="I453" s="102"/>
      <c r="J453" s="102"/>
    </row>
    <row r="454" spans="2:12" x14ac:dyDescent="0.25">
      <c r="B454" s="96"/>
      <c r="C454" s="102" t="s">
        <v>2401</v>
      </c>
      <c r="D454" s="102"/>
      <c r="E454" s="102"/>
      <c r="F454" s="102"/>
      <c r="G454" s="102"/>
      <c r="H454" s="102"/>
      <c r="I454" s="102"/>
      <c r="J454" s="102"/>
    </row>
    <row r="455" spans="2:12" x14ac:dyDescent="0.25">
      <c r="B455" s="96"/>
      <c r="C455" s="102" t="s">
        <v>2400</v>
      </c>
      <c r="D455" s="102"/>
      <c r="E455" s="102"/>
      <c r="F455" s="102"/>
      <c r="G455" s="102"/>
      <c r="H455" s="102"/>
      <c r="I455" s="102"/>
      <c r="J455" s="102"/>
    </row>
    <row r="456" spans="2:12" x14ac:dyDescent="0.25">
      <c r="B456" s="96"/>
      <c r="C456" s="17"/>
      <c r="D456" s="22"/>
      <c r="E456" s="22"/>
      <c r="F456" s="22"/>
      <c r="G456" s="22"/>
      <c r="H456" s="22"/>
      <c r="I456" s="22"/>
      <c r="J456" s="22"/>
    </row>
    <row r="457" spans="2:12" x14ac:dyDescent="0.25">
      <c r="B457" s="96"/>
      <c r="C457" s="17" t="s">
        <v>2382</v>
      </c>
      <c r="D457" s="22"/>
      <c r="E457" s="21" t="s">
        <v>1668</v>
      </c>
      <c r="F457" s="21" t="s">
        <v>1669</v>
      </c>
      <c r="G457" s="21" t="s">
        <v>1672</v>
      </c>
      <c r="H457" s="21" t="s">
        <v>1673</v>
      </c>
      <c r="I457" s="104"/>
      <c r="J457" s="22"/>
      <c r="L457" s="17" t="s">
        <v>2431</v>
      </c>
    </row>
    <row r="458" spans="2:12" ht="60" x14ac:dyDescent="0.25">
      <c r="B458" s="96"/>
      <c r="C458" s="55" t="s">
        <v>1280</v>
      </c>
      <c r="D458" s="22"/>
      <c r="E458" s="531" t="s">
        <v>2422</v>
      </c>
      <c r="F458" s="160" t="s">
        <v>1670</v>
      </c>
      <c r="G458" s="160" t="s">
        <v>76</v>
      </c>
      <c r="H458" s="160" t="s">
        <v>77</v>
      </c>
      <c r="I458" s="22"/>
      <c r="J458" s="22"/>
    </row>
    <row r="459" spans="2:12" x14ac:dyDescent="0.25">
      <c r="B459" s="96"/>
      <c r="C459" s="55" t="s">
        <v>1271</v>
      </c>
      <c r="D459" s="22"/>
      <c r="E459" s="532"/>
      <c r="F459" s="157" t="s">
        <v>1671</v>
      </c>
      <c r="G459" s="157" t="s">
        <v>79</v>
      </c>
      <c r="H459" s="157" t="s">
        <v>80</v>
      </c>
      <c r="I459" s="157"/>
      <c r="J459" s="22"/>
      <c r="L459" s="17" t="s">
        <v>2432</v>
      </c>
    </row>
    <row r="460" spans="2:12" ht="30" x14ac:dyDescent="0.25">
      <c r="B460" s="96"/>
      <c r="C460" s="55" t="s">
        <v>2531</v>
      </c>
      <c r="D460" s="22"/>
      <c r="E460" s="531" t="s">
        <v>81</v>
      </c>
      <c r="F460" s="160" t="s">
        <v>1670</v>
      </c>
      <c r="G460" s="160" t="s">
        <v>82</v>
      </c>
      <c r="H460" s="160" t="s">
        <v>83</v>
      </c>
      <c r="I460" s="22"/>
      <c r="J460" s="22"/>
    </row>
    <row r="461" spans="2:12" ht="45" x14ac:dyDescent="0.25">
      <c r="B461" s="96"/>
      <c r="C461" s="55" t="s">
        <v>1281</v>
      </c>
      <c r="D461" s="22"/>
      <c r="E461" s="532"/>
      <c r="F461" s="159" t="s">
        <v>1671</v>
      </c>
      <c r="G461" s="159" t="s">
        <v>79</v>
      </c>
      <c r="H461" s="159" t="s">
        <v>82</v>
      </c>
      <c r="I461" s="157"/>
      <c r="J461" s="22"/>
    </row>
    <row r="462" spans="2:12" x14ac:dyDescent="0.25">
      <c r="B462" s="96"/>
      <c r="D462" s="22"/>
      <c r="E462" s="157" t="s">
        <v>84</v>
      </c>
      <c r="F462" s="157" t="s">
        <v>85</v>
      </c>
      <c r="G462" s="157" t="s">
        <v>79</v>
      </c>
      <c r="H462" s="157" t="s">
        <v>86</v>
      </c>
      <c r="I462" s="157"/>
      <c r="J462" s="22"/>
    </row>
    <row r="463" spans="2:12" ht="15" customHeight="1" x14ac:dyDescent="0.25">
      <c r="B463" s="96"/>
      <c r="C463" s="17" t="s">
        <v>2103</v>
      </c>
      <c r="D463" s="22"/>
      <c r="E463" s="531" t="s">
        <v>87</v>
      </c>
      <c r="F463" s="22" t="s">
        <v>1670</v>
      </c>
      <c r="G463" s="22" t="s">
        <v>76</v>
      </c>
      <c r="H463" s="22" t="s">
        <v>88</v>
      </c>
      <c r="I463" s="22"/>
      <c r="J463" s="22"/>
    </row>
    <row r="464" spans="2:12" ht="30" x14ac:dyDescent="0.25">
      <c r="B464" s="96"/>
      <c r="C464" s="55" t="s">
        <v>1907</v>
      </c>
      <c r="D464" s="22"/>
      <c r="E464" s="532"/>
      <c r="F464" s="159" t="s">
        <v>1671</v>
      </c>
      <c r="G464" s="159" t="s">
        <v>79</v>
      </c>
      <c r="H464" s="159" t="s">
        <v>89</v>
      </c>
      <c r="I464" s="157"/>
      <c r="J464" s="22"/>
    </row>
    <row r="465" spans="2:12" x14ac:dyDescent="0.25">
      <c r="B465" s="96"/>
      <c r="D465" s="22"/>
      <c r="E465" s="531" t="s">
        <v>90</v>
      </c>
      <c r="F465" s="22" t="s">
        <v>1670</v>
      </c>
      <c r="G465" s="22" t="s">
        <v>91</v>
      </c>
      <c r="H465" s="22" t="s">
        <v>92</v>
      </c>
      <c r="I465" s="22"/>
      <c r="J465" s="22"/>
    </row>
    <row r="466" spans="2:12" x14ac:dyDescent="0.25">
      <c r="B466" s="96"/>
      <c r="C466" t="s">
        <v>1771</v>
      </c>
      <c r="D466" s="22"/>
      <c r="E466" s="532"/>
      <c r="F466" s="157" t="s">
        <v>1671</v>
      </c>
      <c r="G466" s="157" t="s">
        <v>79</v>
      </c>
      <c r="H466" s="157" t="s">
        <v>93</v>
      </c>
      <c r="I466" s="157"/>
      <c r="J466" s="22"/>
    </row>
    <row r="467" spans="2:12" ht="30" x14ac:dyDescent="0.25">
      <c r="B467" s="96"/>
      <c r="C467" s="55" t="s">
        <v>1895</v>
      </c>
      <c r="D467" s="22"/>
      <c r="E467" s="173" t="s">
        <v>94</v>
      </c>
      <c r="F467" s="173" t="s">
        <v>85</v>
      </c>
      <c r="G467" s="173" t="s">
        <v>79</v>
      </c>
      <c r="H467" s="173" t="s">
        <v>95</v>
      </c>
      <c r="I467" s="158"/>
      <c r="J467" s="22"/>
    </row>
    <row r="468" spans="2:12" ht="30" x14ac:dyDescent="0.25">
      <c r="B468" s="96"/>
      <c r="C468" s="55" t="s">
        <v>1772</v>
      </c>
      <c r="D468" s="22"/>
      <c r="E468" s="531" t="s">
        <v>96</v>
      </c>
      <c r="F468" s="160" t="s">
        <v>1670</v>
      </c>
      <c r="G468" s="160" t="s">
        <v>82</v>
      </c>
      <c r="H468" s="160" t="s">
        <v>97</v>
      </c>
      <c r="I468" s="22"/>
      <c r="J468" s="22"/>
    </row>
    <row r="469" spans="2:12" x14ac:dyDescent="0.25">
      <c r="B469" s="96"/>
      <c r="D469" s="22"/>
      <c r="E469" s="532"/>
      <c r="F469" s="157" t="s">
        <v>1671</v>
      </c>
      <c r="G469" s="157" t="s">
        <v>79</v>
      </c>
      <c r="H469" s="157" t="s">
        <v>82</v>
      </c>
      <c r="I469" s="157"/>
      <c r="J469" s="22"/>
    </row>
    <row r="470" spans="2:12" x14ac:dyDescent="0.25">
      <c r="B470" s="96"/>
      <c r="C470" t="s">
        <v>1773</v>
      </c>
      <c r="D470" s="22"/>
      <c r="E470" s="158" t="s">
        <v>2307</v>
      </c>
      <c r="F470" s="158" t="s">
        <v>85</v>
      </c>
      <c r="G470" s="158" t="s">
        <v>79</v>
      </c>
      <c r="H470" s="158" t="s">
        <v>77</v>
      </c>
      <c r="I470" s="158"/>
      <c r="J470" s="22"/>
    </row>
    <row r="471" spans="2:12" x14ac:dyDescent="0.25">
      <c r="B471" s="96"/>
      <c r="D471" s="22"/>
      <c r="E471" s="540" t="s">
        <v>2309</v>
      </c>
      <c r="F471" s="22" t="s">
        <v>1670</v>
      </c>
      <c r="G471" s="22" t="s">
        <v>76</v>
      </c>
      <c r="H471" s="22" t="s">
        <v>99</v>
      </c>
      <c r="I471" s="22"/>
      <c r="J471" s="22"/>
    </row>
    <row r="472" spans="2:12" x14ac:dyDescent="0.25">
      <c r="B472" s="96"/>
      <c r="C472" s="17" t="s">
        <v>2032</v>
      </c>
      <c r="D472" s="22"/>
      <c r="E472" s="541"/>
      <c r="F472" s="157" t="s">
        <v>1671</v>
      </c>
      <c r="G472" s="157" t="s">
        <v>79</v>
      </c>
      <c r="H472" s="157" t="s">
        <v>99</v>
      </c>
      <c r="I472" s="157"/>
      <c r="J472" s="22"/>
    </row>
    <row r="473" spans="2:12" x14ac:dyDescent="0.25">
      <c r="B473" s="96"/>
      <c r="C473" t="s">
        <v>1283</v>
      </c>
      <c r="D473" s="22"/>
      <c r="E473" s="158" t="s">
        <v>100</v>
      </c>
      <c r="F473" s="158" t="s">
        <v>85</v>
      </c>
      <c r="G473" s="158" t="s">
        <v>79</v>
      </c>
      <c r="H473" s="158" t="s">
        <v>82</v>
      </c>
      <c r="I473" s="158"/>
      <c r="J473" s="22"/>
      <c r="L473" s="17" t="s">
        <v>2433</v>
      </c>
    </row>
    <row r="474" spans="2:12" ht="30" x14ac:dyDescent="0.25">
      <c r="B474" s="96"/>
      <c r="C474" s="55" t="s">
        <v>1284</v>
      </c>
      <c r="D474" s="22"/>
      <c r="E474" s="173" t="s">
        <v>2380</v>
      </c>
      <c r="F474" s="173" t="s">
        <v>85</v>
      </c>
      <c r="G474" s="173" t="s">
        <v>79</v>
      </c>
      <c r="H474" s="173" t="s">
        <v>77</v>
      </c>
      <c r="I474" s="158"/>
      <c r="J474" s="22"/>
    </row>
    <row r="475" spans="2:12" ht="30" x14ac:dyDescent="0.25">
      <c r="B475" s="96"/>
      <c r="C475" s="55" t="s">
        <v>1285</v>
      </c>
      <c r="D475" s="22"/>
      <c r="E475" s="531" t="s">
        <v>102</v>
      </c>
      <c r="F475" s="160" t="s">
        <v>1670</v>
      </c>
      <c r="G475" s="160" t="s">
        <v>103</v>
      </c>
      <c r="H475" s="160" t="s">
        <v>104</v>
      </c>
      <c r="I475" s="160"/>
      <c r="J475" s="22"/>
    </row>
    <row r="476" spans="2:12" x14ac:dyDescent="0.25">
      <c r="B476" s="96"/>
      <c r="C476" t="s">
        <v>1287</v>
      </c>
      <c r="D476" s="22"/>
      <c r="E476" s="531"/>
      <c r="F476" s="531" t="s">
        <v>1671</v>
      </c>
      <c r="G476" s="531" t="s">
        <v>79</v>
      </c>
      <c r="H476" s="531" t="s">
        <v>105</v>
      </c>
      <c r="I476" s="557"/>
      <c r="J476" s="22"/>
    </row>
    <row r="477" spans="2:12" x14ac:dyDescent="0.25">
      <c r="B477" s="96"/>
      <c r="C477" s="20" t="s">
        <v>110</v>
      </c>
      <c r="D477" s="22"/>
      <c r="E477" s="532"/>
      <c r="F477" s="532"/>
      <c r="G477" s="532"/>
      <c r="H477" s="532"/>
      <c r="I477" s="558"/>
      <c r="J477" s="22"/>
    </row>
    <row r="478" spans="2:12" ht="15" customHeight="1" x14ac:dyDescent="0.25">
      <c r="B478" s="96"/>
      <c r="C478" s="20" t="s">
        <v>112</v>
      </c>
      <c r="D478" s="22"/>
      <c r="E478" s="542" t="s">
        <v>2423</v>
      </c>
      <c r="F478" s="22" t="s">
        <v>85</v>
      </c>
      <c r="G478" s="22" t="s">
        <v>79</v>
      </c>
      <c r="H478" s="22" t="s">
        <v>2426</v>
      </c>
      <c r="I478" s="22"/>
      <c r="J478" s="22"/>
    </row>
    <row r="479" spans="2:12" x14ac:dyDescent="0.25">
      <c r="B479" s="96"/>
      <c r="C479" s="20" t="s">
        <v>113</v>
      </c>
      <c r="D479" s="22"/>
      <c r="E479" s="531"/>
      <c r="F479" s="22" t="s">
        <v>1670</v>
      </c>
      <c r="G479" s="22" t="s">
        <v>76</v>
      </c>
      <c r="H479" s="22" t="s">
        <v>2424</v>
      </c>
      <c r="I479" s="22"/>
      <c r="J479" s="22"/>
    </row>
    <row r="480" spans="2:12" ht="15" customHeight="1" x14ac:dyDescent="0.25">
      <c r="B480" s="96"/>
      <c r="D480" s="22"/>
      <c r="E480" s="532"/>
      <c r="F480" s="157" t="s">
        <v>1671</v>
      </c>
      <c r="G480" s="157" t="s">
        <v>79</v>
      </c>
      <c r="H480" s="157" t="s">
        <v>2425</v>
      </c>
      <c r="I480" s="157"/>
      <c r="J480" s="22"/>
    </row>
    <row r="481" spans="2:12" ht="15" customHeight="1" x14ac:dyDescent="0.25">
      <c r="B481" s="96"/>
      <c r="C481" t="s">
        <v>1289</v>
      </c>
      <c r="D481" s="22"/>
      <c r="E481" s="559" t="s">
        <v>2403</v>
      </c>
      <c r="F481" s="22" t="s">
        <v>1670</v>
      </c>
      <c r="G481" s="288" t="s">
        <v>76</v>
      </c>
      <c r="H481" s="288" t="s">
        <v>2203</v>
      </c>
      <c r="I481" s="22"/>
      <c r="J481" s="22"/>
    </row>
    <row r="482" spans="2:12" ht="15" customHeight="1" x14ac:dyDescent="0.25">
      <c r="B482" s="96"/>
      <c r="D482" s="22"/>
      <c r="E482" s="560"/>
      <c r="F482" s="157" t="s">
        <v>1671</v>
      </c>
      <c r="G482" s="159" t="s">
        <v>79</v>
      </c>
      <c r="H482" s="159" t="s">
        <v>82</v>
      </c>
      <c r="I482" s="157"/>
      <c r="J482" s="22"/>
    </row>
    <row r="483" spans="2:12" ht="30" customHeight="1" x14ac:dyDescent="0.25">
      <c r="B483" s="96"/>
      <c r="C483" s="55" t="s">
        <v>1291</v>
      </c>
      <c r="D483" s="22"/>
      <c r="E483" s="561" t="s">
        <v>2515</v>
      </c>
      <c r="F483" s="160" t="s">
        <v>1670</v>
      </c>
      <c r="G483" s="160" t="s">
        <v>76</v>
      </c>
      <c r="H483" s="160" t="s">
        <v>2308</v>
      </c>
      <c r="I483" s="22"/>
      <c r="J483" s="22"/>
    </row>
    <row r="484" spans="2:12" ht="15" customHeight="1" x14ac:dyDescent="0.25">
      <c r="B484" s="96"/>
      <c r="D484" s="22"/>
      <c r="E484" s="562"/>
      <c r="F484" s="538" t="s">
        <v>1671</v>
      </c>
      <c r="G484" s="531" t="s">
        <v>79</v>
      </c>
      <c r="H484" s="531" t="s">
        <v>82</v>
      </c>
      <c r="I484" s="22"/>
      <c r="J484" s="22"/>
    </row>
    <row r="485" spans="2:12" ht="15" customHeight="1" x14ac:dyDescent="0.25">
      <c r="B485" s="96"/>
      <c r="C485" t="s">
        <v>1370</v>
      </c>
      <c r="D485" s="22"/>
      <c r="E485" s="563"/>
      <c r="F485" s="564"/>
      <c r="G485" s="532"/>
      <c r="H485" s="532"/>
      <c r="I485" s="157"/>
      <c r="J485" s="22"/>
    </row>
    <row r="486" spans="2:12" x14ac:dyDescent="0.25">
      <c r="B486" s="96"/>
      <c r="C486" t="s">
        <v>1292</v>
      </c>
      <c r="D486" s="22"/>
      <c r="E486" s="539" t="s">
        <v>2381</v>
      </c>
      <c r="F486" s="160" t="s">
        <v>85</v>
      </c>
      <c r="G486" s="160" t="s">
        <v>79</v>
      </c>
      <c r="H486" s="160" t="s">
        <v>106</v>
      </c>
      <c r="I486" s="22"/>
      <c r="J486" s="22"/>
    </row>
    <row r="487" spans="2:12" x14ac:dyDescent="0.25">
      <c r="B487" s="96"/>
      <c r="E487" s="540"/>
      <c r="F487" s="160" t="s">
        <v>1670</v>
      </c>
      <c r="G487" s="160" t="s">
        <v>103</v>
      </c>
      <c r="H487" s="160" t="s">
        <v>77</v>
      </c>
      <c r="I487" s="22"/>
      <c r="J487" s="22"/>
      <c r="L487" s="17" t="s">
        <v>2434</v>
      </c>
    </row>
    <row r="488" spans="2:12" x14ac:dyDescent="0.25">
      <c r="B488" s="96"/>
      <c r="C488" s="17"/>
      <c r="E488" s="540"/>
      <c r="F488" s="536" t="s">
        <v>1671</v>
      </c>
      <c r="G488" s="536" t="s">
        <v>79</v>
      </c>
      <c r="H488" s="536" t="s">
        <v>108</v>
      </c>
      <c r="I488" s="22"/>
      <c r="J488" s="22"/>
    </row>
    <row r="489" spans="2:12" x14ac:dyDescent="0.25">
      <c r="B489" s="96"/>
      <c r="C489" s="55"/>
      <c r="E489" s="541"/>
      <c r="F489" s="536"/>
      <c r="G489" s="536"/>
      <c r="H489" s="536"/>
      <c r="I489" s="22"/>
      <c r="J489" s="22"/>
    </row>
    <row r="490" spans="2:12" ht="30" customHeight="1" x14ac:dyDescent="0.25">
      <c r="B490" s="96"/>
      <c r="E490" s="540" t="s">
        <v>1293</v>
      </c>
      <c r="F490" s="540"/>
      <c r="G490" s="540"/>
      <c r="H490" s="540"/>
      <c r="I490" s="540"/>
      <c r="J490" s="540"/>
    </row>
    <row r="491" spans="2:12" x14ac:dyDescent="0.25">
      <c r="B491" s="96"/>
      <c r="E491" s="172" t="s">
        <v>1294</v>
      </c>
      <c r="F491" s="22"/>
      <c r="G491" s="22"/>
      <c r="H491" s="22"/>
      <c r="I491" s="22"/>
      <c r="J491" s="22"/>
    </row>
    <row r="492" spans="2:12" x14ac:dyDescent="0.25">
      <c r="B492" s="96"/>
    </row>
    <row r="493" spans="2:12" x14ac:dyDescent="0.25">
      <c r="B493" s="96"/>
    </row>
    <row r="494" spans="2:12" x14ac:dyDescent="0.25">
      <c r="B494" s="96"/>
    </row>
    <row r="495" spans="2:12" x14ac:dyDescent="0.25">
      <c r="B495" s="96"/>
    </row>
    <row r="496" spans="2:12" x14ac:dyDescent="0.25">
      <c r="B496" s="96"/>
    </row>
    <row r="497" spans="2:8" x14ac:dyDescent="0.25">
      <c r="B497" s="96"/>
    </row>
    <row r="498" spans="2:8" x14ac:dyDescent="0.25">
      <c r="B498" s="96"/>
    </row>
    <row r="499" spans="2:8" x14ac:dyDescent="0.25">
      <c r="B499" s="96"/>
      <c r="E499" s="298"/>
      <c r="F499" s="294"/>
      <c r="G499" s="294"/>
      <c r="H499" s="294"/>
    </row>
    <row r="500" spans="2:8" x14ac:dyDescent="0.25">
      <c r="B500" s="96"/>
      <c r="E500" s="298"/>
      <c r="F500" s="294"/>
      <c r="G500" s="294"/>
      <c r="H500" s="294"/>
    </row>
    <row r="501" spans="2:8" x14ac:dyDescent="0.25">
      <c r="B501" s="96"/>
    </row>
    <row r="502" spans="2:8" x14ac:dyDescent="0.25">
      <c r="B502" s="96"/>
    </row>
    <row r="503" spans="2:8" x14ac:dyDescent="0.25">
      <c r="B503" s="96"/>
    </row>
    <row r="504" spans="2:8" x14ac:dyDescent="0.25">
      <c r="B504" s="96"/>
    </row>
    <row r="505" spans="2:8" x14ac:dyDescent="0.25">
      <c r="B505" s="96"/>
    </row>
    <row r="506" spans="2:8" x14ac:dyDescent="0.25">
      <c r="B506" s="96"/>
    </row>
    <row r="507" spans="2:8" x14ac:dyDescent="0.25">
      <c r="B507" s="96"/>
    </row>
    <row r="508" spans="2:8" x14ac:dyDescent="0.25">
      <c r="B508" s="96"/>
      <c r="C508" s="174"/>
    </row>
    <row r="509" spans="2:8" x14ac:dyDescent="0.25">
      <c r="B509" s="96"/>
    </row>
    <row r="510" spans="2:8" x14ac:dyDescent="0.25">
      <c r="B510" s="96"/>
      <c r="C510" s="17" t="s">
        <v>2033</v>
      </c>
    </row>
    <row r="511" spans="2:8" x14ac:dyDescent="0.25">
      <c r="B511" s="96"/>
      <c r="C511" s="17" t="s">
        <v>2034</v>
      </c>
    </row>
    <row r="512" spans="2:8" ht="30" x14ac:dyDescent="0.25">
      <c r="B512" s="96"/>
      <c r="C512" s="55" t="s">
        <v>1295</v>
      </c>
    </row>
    <row r="513" spans="2:3" x14ac:dyDescent="0.25">
      <c r="B513" s="96"/>
      <c r="C513" t="s">
        <v>1296</v>
      </c>
    </row>
    <row r="514" spans="2:3" ht="45" x14ac:dyDescent="0.25">
      <c r="B514" s="96"/>
      <c r="C514" s="55" t="s">
        <v>1371</v>
      </c>
    </row>
    <row r="515" spans="2:3" ht="30" x14ac:dyDescent="0.25">
      <c r="B515" s="96"/>
      <c r="C515" s="55" t="s">
        <v>1372</v>
      </c>
    </row>
    <row r="516" spans="2:3" x14ac:dyDescent="0.25">
      <c r="B516" s="96"/>
      <c r="C516" s="55" t="s">
        <v>1297</v>
      </c>
    </row>
    <row r="517" spans="2:3" x14ac:dyDescent="0.25">
      <c r="B517" s="96"/>
    </row>
    <row r="518" spans="2:3" x14ac:dyDescent="0.25">
      <c r="B518" s="96"/>
      <c r="C518" t="s">
        <v>1298</v>
      </c>
    </row>
    <row r="519" spans="2:3" x14ac:dyDescent="0.25">
      <c r="B519" s="96"/>
    </row>
    <row r="520" spans="2:3" x14ac:dyDescent="0.25">
      <c r="B520" s="96"/>
      <c r="C520" s="17" t="s">
        <v>2035</v>
      </c>
    </row>
    <row r="521" spans="2:3" ht="30" x14ac:dyDescent="0.25">
      <c r="B521" s="96"/>
      <c r="C521" s="55" t="s">
        <v>2163</v>
      </c>
    </row>
    <row r="522" spans="2:3" x14ac:dyDescent="0.25">
      <c r="B522" s="96"/>
      <c r="C522" t="s">
        <v>1299</v>
      </c>
    </row>
    <row r="523" spans="2:3" ht="60" x14ac:dyDescent="0.25">
      <c r="B523" s="96"/>
      <c r="C523" s="55" t="s">
        <v>2164</v>
      </c>
    </row>
    <row r="524" spans="2:3" ht="30" x14ac:dyDescent="0.25">
      <c r="B524" s="96"/>
      <c r="C524" s="55" t="s">
        <v>1373</v>
      </c>
    </row>
    <row r="525" spans="2:3" x14ac:dyDescent="0.25">
      <c r="B525" s="96"/>
      <c r="C525" t="s">
        <v>1300</v>
      </c>
    </row>
    <row r="526" spans="2:3" x14ac:dyDescent="0.25">
      <c r="B526" s="96"/>
    </row>
    <row r="527" spans="2:3" x14ac:dyDescent="0.25">
      <c r="B527" s="96"/>
      <c r="C527" s="17" t="s">
        <v>2036</v>
      </c>
    </row>
    <row r="528" spans="2:3" ht="30" x14ac:dyDescent="0.25">
      <c r="B528" s="96"/>
      <c r="C528" s="55" t="s">
        <v>1301</v>
      </c>
    </row>
    <row r="529" spans="2:3" x14ac:dyDescent="0.25">
      <c r="B529" s="96"/>
    </row>
    <row r="530" spans="2:3" x14ac:dyDescent="0.25">
      <c r="B530" s="96"/>
      <c r="C530" s="543" t="s">
        <v>1374</v>
      </c>
    </row>
    <row r="531" spans="2:3" x14ac:dyDescent="0.25">
      <c r="B531" s="96"/>
      <c r="C531" s="543"/>
    </row>
    <row r="532" spans="2:3" x14ac:dyDescent="0.25">
      <c r="B532" s="96"/>
      <c r="C532" s="543"/>
    </row>
    <row r="533" spans="2:3" x14ac:dyDescent="0.25">
      <c r="B533" s="96"/>
      <c r="C533" s="544" t="s">
        <v>1375</v>
      </c>
    </row>
    <row r="534" spans="2:3" x14ac:dyDescent="0.25">
      <c r="B534" s="96"/>
      <c r="C534" s="544"/>
    </row>
    <row r="535" spans="2:3" x14ac:dyDescent="0.25">
      <c r="B535" s="96"/>
      <c r="C535" s="544"/>
    </row>
    <row r="536" spans="2:3" x14ac:dyDescent="0.25">
      <c r="B536" s="96"/>
      <c r="C536" s="544"/>
    </row>
    <row r="537" spans="2:3" x14ac:dyDescent="0.25">
      <c r="B537" s="96"/>
      <c r="C537" s="544"/>
    </row>
    <row r="538" spans="2:3" x14ac:dyDescent="0.25">
      <c r="B538" s="96"/>
      <c r="C538" s="544"/>
    </row>
    <row r="539" spans="2:3" x14ac:dyDescent="0.25">
      <c r="B539" s="96"/>
      <c r="C539" s="544"/>
    </row>
    <row r="540" spans="2:3" x14ac:dyDescent="0.25">
      <c r="B540" s="96"/>
      <c r="C540" s="544"/>
    </row>
    <row r="541" spans="2:3" x14ac:dyDescent="0.25">
      <c r="B541" s="96"/>
      <c r="C541" s="545" t="s">
        <v>1376</v>
      </c>
    </row>
    <row r="542" spans="2:3" x14ac:dyDescent="0.25">
      <c r="B542" s="96"/>
      <c r="C542" s="545"/>
    </row>
    <row r="543" spans="2:3" x14ac:dyDescent="0.25">
      <c r="B543" s="96"/>
      <c r="C543" s="545"/>
    </row>
    <row r="544" spans="2:3" x14ac:dyDescent="0.25">
      <c r="B544" s="96"/>
      <c r="C544" s="545"/>
    </row>
    <row r="545" spans="2:3" x14ac:dyDescent="0.25">
      <c r="B545" s="96"/>
      <c r="C545" s="545"/>
    </row>
    <row r="546" spans="2:3" x14ac:dyDescent="0.25">
      <c r="B546" s="96"/>
      <c r="C546" s="545"/>
    </row>
    <row r="547" spans="2:3" x14ac:dyDescent="0.25">
      <c r="B547" s="96"/>
      <c r="C547" s="545"/>
    </row>
    <row r="548" spans="2:3" x14ac:dyDescent="0.25">
      <c r="B548" s="96"/>
      <c r="C548" s="545"/>
    </row>
    <row r="549" spans="2:3" x14ac:dyDescent="0.25">
      <c r="B549" s="96"/>
      <c r="C549" s="545"/>
    </row>
    <row r="550" spans="2:3" x14ac:dyDescent="0.25">
      <c r="B550" s="96"/>
      <c r="C550" s="545"/>
    </row>
    <row r="551" spans="2:3" x14ac:dyDescent="0.25">
      <c r="B551" s="96"/>
      <c r="C551" s="545"/>
    </row>
    <row r="552" spans="2:3" x14ac:dyDescent="0.25">
      <c r="B552" s="96"/>
      <c r="C552" s="545"/>
    </row>
    <row r="553" spans="2:3" x14ac:dyDescent="0.25">
      <c r="B553" s="96"/>
      <c r="C553" s="545"/>
    </row>
    <row r="554" spans="2:3" x14ac:dyDescent="0.25">
      <c r="B554" s="96"/>
      <c r="C554" s="545"/>
    </row>
    <row r="555" spans="2:3" x14ac:dyDescent="0.25">
      <c r="B555" s="96"/>
      <c r="C555" s="545"/>
    </row>
    <row r="556" spans="2:3" x14ac:dyDescent="0.25">
      <c r="B556" s="96"/>
      <c r="C556" s="545"/>
    </row>
    <row r="557" spans="2:3" x14ac:dyDescent="0.25">
      <c r="B557" s="96"/>
      <c r="C557" s="545"/>
    </row>
    <row r="558" spans="2:3" x14ac:dyDescent="0.25">
      <c r="B558" s="96"/>
      <c r="C558" s="545"/>
    </row>
    <row r="559" spans="2:3" x14ac:dyDescent="0.25">
      <c r="B559" s="96"/>
    </row>
    <row r="560" spans="2:3" ht="45" x14ac:dyDescent="0.25">
      <c r="B560" s="96"/>
      <c r="C560" s="55" t="s">
        <v>1309</v>
      </c>
    </row>
    <row r="561" spans="2:3" x14ac:dyDescent="0.25">
      <c r="B561" s="96"/>
      <c r="C561" t="s">
        <v>1377</v>
      </c>
    </row>
    <row r="562" spans="2:3" x14ac:dyDescent="0.25">
      <c r="B562" s="96"/>
    </row>
    <row r="563" spans="2:3" x14ac:dyDescent="0.25">
      <c r="B563" s="96"/>
      <c r="C563" t="s">
        <v>1302</v>
      </c>
    </row>
    <row r="564" spans="2:3" ht="45" x14ac:dyDescent="0.25">
      <c r="B564" s="96"/>
      <c r="C564" s="55" t="s">
        <v>1310</v>
      </c>
    </row>
    <row r="565" spans="2:3" ht="30" x14ac:dyDescent="0.25">
      <c r="B565" s="96"/>
      <c r="C565" s="55" t="s">
        <v>1311</v>
      </c>
    </row>
    <row r="566" spans="2:3" x14ac:dyDescent="0.25">
      <c r="B566" s="96"/>
      <c r="C566" t="s">
        <v>1312</v>
      </c>
    </row>
    <row r="567" spans="2:3" x14ac:dyDescent="0.25">
      <c r="B567" s="96"/>
    </row>
    <row r="568" spans="2:3" x14ac:dyDescent="0.25">
      <c r="B568" s="96"/>
      <c r="C568" t="s">
        <v>1303</v>
      </c>
    </row>
    <row r="569" spans="2:3" x14ac:dyDescent="0.25">
      <c r="B569" s="96"/>
      <c r="C569" t="s">
        <v>1304</v>
      </c>
    </row>
    <row r="570" spans="2:3" x14ac:dyDescent="0.25">
      <c r="B570" s="96"/>
      <c r="C570" t="s">
        <v>1305</v>
      </c>
    </row>
    <row r="571" spans="2:3" x14ac:dyDescent="0.25">
      <c r="B571" s="96"/>
      <c r="C571" t="s">
        <v>1306</v>
      </c>
    </row>
    <row r="572" spans="2:3" x14ac:dyDescent="0.25">
      <c r="B572" s="96"/>
      <c r="C572" t="s">
        <v>1307</v>
      </c>
    </row>
    <row r="573" spans="2:3" ht="30" x14ac:dyDescent="0.25">
      <c r="B573" s="96"/>
      <c r="C573" s="55" t="s">
        <v>1308</v>
      </c>
    </row>
    <row r="574" spans="2:3" x14ac:dyDescent="0.25">
      <c r="B574" s="96"/>
    </row>
    <row r="575" spans="2:3" x14ac:dyDescent="0.25">
      <c r="B575" s="96"/>
      <c r="C575" s="17" t="s">
        <v>2037</v>
      </c>
    </row>
    <row r="576" spans="2:3" ht="30" x14ac:dyDescent="0.25">
      <c r="B576" s="96"/>
      <c r="C576" s="55" t="s">
        <v>1313</v>
      </c>
    </row>
    <row r="577" spans="2:3" x14ac:dyDescent="0.25">
      <c r="B577" s="96"/>
    </row>
    <row r="578" spans="2:3" x14ac:dyDescent="0.25">
      <c r="B578" s="96"/>
      <c r="C578" s="543" t="s">
        <v>1374</v>
      </c>
    </row>
    <row r="579" spans="2:3" x14ac:dyDescent="0.25">
      <c r="B579" s="96"/>
      <c r="C579" s="543"/>
    </row>
    <row r="580" spans="2:3" x14ac:dyDescent="0.25">
      <c r="B580" s="96"/>
      <c r="C580" s="543"/>
    </row>
    <row r="581" spans="2:3" x14ac:dyDescent="0.25">
      <c r="B581" s="96"/>
      <c r="C581" s="544" t="s">
        <v>1375</v>
      </c>
    </row>
    <row r="582" spans="2:3" x14ac:dyDescent="0.25">
      <c r="B582" s="96"/>
      <c r="C582" s="544"/>
    </row>
    <row r="583" spans="2:3" x14ac:dyDescent="0.25">
      <c r="B583" s="96"/>
      <c r="C583" s="544"/>
    </row>
    <row r="584" spans="2:3" x14ac:dyDescent="0.25">
      <c r="B584" s="96"/>
      <c r="C584" s="544"/>
    </row>
    <row r="585" spans="2:3" x14ac:dyDescent="0.25">
      <c r="B585" s="96"/>
      <c r="C585" s="544"/>
    </row>
    <row r="586" spans="2:3" x14ac:dyDescent="0.25">
      <c r="B586" s="96"/>
      <c r="C586" s="544"/>
    </row>
    <row r="587" spans="2:3" x14ac:dyDescent="0.25">
      <c r="B587" s="96"/>
      <c r="C587" s="544"/>
    </row>
    <row r="588" spans="2:3" x14ac:dyDescent="0.25">
      <c r="B588" s="96"/>
      <c r="C588" s="544"/>
    </row>
    <row r="589" spans="2:3" x14ac:dyDescent="0.25">
      <c r="B589" s="96"/>
      <c r="C589" s="545" t="s">
        <v>1378</v>
      </c>
    </row>
    <row r="590" spans="2:3" x14ac:dyDescent="0.25">
      <c r="B590" s="96"/>
      <c r="C590" s="545"/>
    </row>
    <row r="591" spans="2:3" x14ac:dyDescent="0.25">
      <c r="B591" s="96"/>
      <c r="C591" s="545"/>
    </row>
    <row r="592" spans="2:3" x14ac:dyDescent="0.25">
      <c r="B592" s="96"/>
      <c r="C592" s="545"/>
    </row>
    <row r="593" spans="2:3" x14ac:dyDescent="0.25">
      <c r="B593" s="96"/>
      <c r="C593" s="545"/>
    </row>
    <row r="594" spans="2:3" x14ac:dyDescent="0.25">
      <c r="B594" s="96"/>
      <c r="C594" s="545"/>
    </row>
    <row r="595" spans="2:3" x14ac:dyDescent="0.25">
      <c r="B595" s="96"/>
      <c r="C595" s="545"/>
    </row>
    <row r="596" spans="2:3" x14ac:dyDescent="0.25">
      <c r="B596" s="96"/>
      <c r="C596" s="545"/>
    </row>
    <row r="597" spans="2:3" x14ac:dyDescent="0.25">
      <c r="B597" s="96"/>
      <c r="C597" s="545"/>
    </row>
    <row r="598" spans="2:3" x14ac:dyDescent="0.25">
      <c r="B598" s="96"/>
      <c r="C598" s="545"/>
    </row>
    <row r="599" spans="2:3" x14ac:dyDescent="0.25">
      <c r="B599" s="96"/>
      <c r="C599" s="545"/>
    </row>
    <row r="600" spans="2:3" x14ac:dyDescent="0.25">
      <c r="B600" s="96"/>
      <c r="C600" s="545"/>
    </row>
    <row r="601" spans="2:3" x14ac:dyDescent="0.25">
      <c r="B601" s="96"/>
      <c r="C601" s="545"/>
    </row>
    <row r="602" spans="2:3" x14ac:dyDescent="0.25">
      <c r="B602" s="96"/>
      <c r="C602" s="545"/>
    </row>
    <row r="603" spans="2:3" x14ac:dyDescent="0.25">
      <c r="B603" s="96"/>
      <c r="C603" s="545"/>
    </row>
    <row r="604" spans="2:3" x14ac:dyDescent="0.25">
      <c r="B604" s="96"/>
      <c r="C604" s="545"/>
    </row>
    <row r="605" spans="2:3" x14ac:dyDescent="0.25">
      <c r="B605" s="96"/>
      <c r="C605" s="545"/>
    </row>
    <row r="606" spans="2:3" x14ac:dyDescent="0.25">
      <c r="B606" s="96"/>
      <c r="C606" s="545"/>
    </row>
    <row r="607" spans="2:3" x14ac:dyDescent="0.25">
      <c r="B607" s="96"/>
    </row>
    <row r="608" spans="2:3" ht="45" x14ac:dyDescent="0.25">
      <c r="B608" s="96"/>
      <c r="C608" s="55" t="s">
        <v>1382</v>
      </c>
    </row>
    <row r="609" spans="2:3" x14ac:dyDescent="0.25">
      <c r="B609" s="96"/>
      <c r="C609" t="s">
        <v>1377</v>
      </c>
    </row>
    <row r="610" spans="2:3" x14ac:dyDescent="0.25">
      <c r="B610" s="96"/>
    </row>
    <row r="611" spans="2:3" x14ac:dyDescent="0.25">
      <c r="B611" s="96"/>
      <c r="C611" t="s">
        <v>1302</v>
      </c>
    </row>
    <row r="612" spans="2:3" ht="45" x14ac:dyDescent="0.25">
      <c r="B612" s="96"/>
      <c r="C612" s="55" t="s">
        <v>1314</v>
      </c>
    </row>
    <row r="613" spans="2:3" ht="30" x14ac:dyDescent="0.25">
      <c r="B613" s="96"/>
      <c r="C613" s="55" t="s">
        <v>1311</v>
      </c>
    </row>
    <row r="614" spans="2:3" x14ac:dyDescent="0.25">
      <c r="B614" s="96"/>
      <c r="C614" s="55" t="s">
        <v>1312</v>
      </c>
    </row>
    <row r="615" spans="2:3" x14ac:dyDescent="0.25">
      <c r="B615" s="96"/>
    </row>
    <row r="616" spans="2:3" x14ac:dyDescent="0.25">
      <c r="B616" s="96"/>
      <c r="C616" t="s">
        <v>1303</v>
      </c>
    </row>
    <row r="617" spans="2:3" x14ac:dyDescent="0.25">
      <c r="B617" s="96"/>
      <c r="C617" t="s">
        <v>1304</v>
      </c>
    </row>
    <row r="618" spans="2:3" x14ac:dyDescent="0.25">
      <c r="B618" s="96"/>
      <c r="C618" t="s">
        <v>1305</v>
      </c>
    </row>
    <row r="619" spans="2:3" x14ac:dyDescent="0.25">
      <c r="B619" s="96"/>
      <c r="C619" t="s">
        <v>1306</v>
      </c>
    </row>
    <row r="620" spans="2:3" x14ac:dyDescent="0.25">
      <c r="B620" s="96"/>
      <c r="C620" t="s">
        <v>1307</v>
      </c>
    </row>
    <row r="621" spans="2:3" ht="30" x14ac:dyDescent="0.25">
      <c r="B621" s="96"/>
      <c r="C621" s="55" t="s">
        <v>1308</v>
      </c>
    </row>
    <row r="622" spans="2:3" x14ac:dyDescent="0.25">
      <c r="B622" s="96"/>
    </row>
    <row r="623" spans="2:3" x14ac:dyDescent="0.25">
      <c r="B623" s="96"/>
      <c r="C623" s="17" t="s">
        <v>2038</v>
      </c>
    </row>
    <row r="624" spans="2:3" x14ac:dyDescent="0.25">
      <c r="B624" s="96"/>
      <c r="C624" s="17" t="s">
        <v>2039</v>
      </c>
    </row>
    <row r="625" spans="2:3" ht="45" customHeight="1" x14ac:dyDescent="0.25">
      <c r="B625" s="96"/>
      <c r="C625" s="55" t="s">
        <v>1315</v>
      </c>
    </row>
    <row r="626" spans="2:3" x14ac:dyDescent="0.25">
      <c r="B626" s="96"/>
    </row>
    <row r="627" spans="2:3" x14ac:dyDescent="0.25">
      <c r="B627" s="96"/>
      <c r="C627" s="144" t="s">
        <v>1303</v>
      </c>
    </row>
    <row r="628" spans="2:3" x14ac:dyDescent="0.25">
      <c r="B628" s="96"/>
      <c r="C628" s="145" t="s">
        <v>1317</v>
      </c>
    </row>
    <row r="629" spans="2:3" x14ac:dyDescent="0.25">
      <c r="B629" s="96"/>
      <c r="C629" s="145" t="s">
        <v>1318</v>
      </c>
    </row>
    <row r="630" spans="2:3" x14ac:dyDescent="0.25">
      <c r="B630" s="96"/>
      <c r="C630" s="145" t="s">
        <v>1383</v>
      </c>
    </row>
    <row r="631" spans="2:3" x14ac:dyDescent="0.25">
      <c r="B631" s="96"/>
      <c r="C631" t="s">
        <v>1319</v>
      </c>
    </row>
    <row r="632" spans="2:3" x14ac:dyDescent="0.25">
      <c r="B632" s="96"/>
      <c r="C632" t="s">
        <v>1320</v>
      </c>
    </row>
    <row r="633" spans="2:3" x14ac:dyDescent="0.25">
      <c r="B633" s="96"/>
    </row>
    <row r="634" spans="2:3" x14ac:dyDescent="0.25">
      <c r="B634" s="96"/>
      <c r="C634" s="17" t="s">
        <v>2040</v>
      </c>
    </row>
    <row r="635" spans="2:3" x14ac:dyDescent="0.25">
      <c r="B635" s="96"/>
      <c r="C635" t="s">
        <v>1321</v>
      </c>
    </row>
    <row r="636" spans="2:3" x14ac:dyDescent="0.25">
      <c r="B636" s="96"/>
      <c r="C636" s="146" t="s">
        <v>1303</v>
      </c>
    </row>
    <row r="637" spans="2:3" x14ac:dyDescent="0.25">
      <c r="B637" s="96"/>
      <c r="C637" t="s">
        <v>1322</v>
      </c>
    </row>
    <row r="638" spans="2:3" x14ac:dyDescent="0.25">
      <c r="B638" s="96"/>
      <c r="C638" t="s">
        <v>1323</v>
      </c>
    </row>
    <row r="639" spans="2:3" x14ac:dyDescent="0.25">
      <c r="B639" s="96"/>
      <c r="C639" t="s">
        <v>1383</v>
      </c>
    </row>
    <row r="640" spans="2:3" x14ac:dyDescent="0.25">
      <c r="B640" s="96"/>
      <c r="C640" t="s">
        <v>1324</v>
      </c>
    </row>
    <row r="641" spans="2:3" x14ac:dyDescent="0.25">
      <c r="B641" s="96"/>
    </row>
    <row r="642" spans="2:3" x14ac:dyDescent="0.25">
      <c r="B642" s="96"/>
      <c r="C642" s="17" t="s">
        <v>2041</v>
      </c>
    </row>
    <row r="643" spans="2:3" x14ac:dyDescent="0.25">
      <c r="B643" s="96"/>
      <c r="C643" s="17" t="s">
        <v>2042</v>
      </c>
    </row>
    <row r="644" spans="2:3" ht="30" x14ac:dyDescent="0.25">
      <c r="B644" s="96"/>
      <c r="C644" s="55" t="s">
        <v>1325</v>
      </c>
    </row>
    <row r="645" spans="2:3" x14ac:dyDescent="0.25">
      <c r="B645" s="96"/>
      <c r="C645" s="146" t="s">
        <v>1303</v>
      </c>
    </row>
    <row r="646" spans="2:3" x14ac:dyDescent="0.25">
      <c r="B646" s="96"/>
      <c r="C646" t="s">
        <v>1317</v>
      </c>
    </row>
    <row r="647" spans="2:3" x14ac:dyDescent="0.25">
      <c r="B647" s="96"/>
      <c r="C647" t="s">
        <v>1326</v>
      </c>
    </row>
    <row r="648" spans="2:3" x14ac:dyDescent="0.25">
      <c r="B648" s="96"/>
      <c r="C648" s="145" t="s">
        <v>1383</v>
      </c>
    </row>
    <row r="649" spans="2:3" x14ac:dyDescent="0.25">
      <c r="B649" s="96"/>
      <c r="C649" s="145"/>
    </row>
    <row r="650" spans="2:3" ht="30" x14ac:dyDescent="0.25">
      <c r="B650" s="96"/>
      <c r="C650" s="55" t="s">
        <v>1327</v>
      </c>
    </row>
    <row r="651" spans="2:3" x14ac:dyDescent="0.25">
      <c r="B651" s="96"/>
    </row>
    <row r="652" spans="2:3" x14ac:dyDescent="0.25">
      <c r="B652" s="96"/>
      <c r="C652" s="17" t="s">
        <v>2043</v>
      </c>
    </row>
    <row r="653" spans="2:3" x14ac:dyDescent="0.25">
      <c r="B653" s="96"/>
      <c r="C653" s="55" t="s">
        <v>1328</v>
      </c>
    </row>
    <row r="654" spans="2:3" x14ac:dyDescent="0.25">
      <c r="B654" s="96"/>
      <c r="C654" s="147" t="s">
        <v>1303</v>
      </c>
    </row>
    <row r="655" spans="2:3" x14ac:dyDescent="0.25">
      <c r="B655" s="96"/>
      <c r="C655" t="s">
        <v>1322</v>
      </c>
    </row>
    <row r="656" spans="2:3" x14ac:dyDescent="0.25">
      <c r="B656" s="96"/>
      <c r="C656" t="s">
        <v>1318</v>
      </c>
    </row>
    <row r="657" spans="2:16" x14ac:dyDescent="0.25">
      <c r="B657" s="96"/>
      <c r="C657" t="s">
        <v>1383</v>
      </c>
    </row>
    <row r="658" spans="2:16" x14ac:dyDescent="0.25">
      <c r="B658" s="96"/>
      <c r="C658" t="s">
        <v>1329</v>
      </c>
    </row>
    <row r="659" spans="2:16" x14ac:dyDescent="0.25">
      <c r="B659" s="96"/>
      <c r="F659" s="145"/>
      <c r="G659" s="145"/>
      <c r="H659" s="145"/>
      <c r="I659" s="145"/>
      <c r="J659" s="145"/>
      <c r="K659" s="145"/>
      <c r="L659" s="145"/>
      <c r="M659" s="145"/>
      <c r="N659" s="145"/>
      <c r="O659" s="145"/>
      <c r="P659" s="145"/>
    </row>
    <row r="660" spans="2:16" x14ac:dyDescent="0.25">
      <c r="B660" s="96"/>
      <c r="C660" s="17" t="s">
        <v>2104</v>
      </c>
      <c r="F660" s="145"/>
      <c r="G660" s="145"/>
      <c r="H660" s="145"/>
      <c r="I660" s="145"/>
      <c r="J660" s="145"/>
      <c r="K660" s="145"/>
      <c r="L660" s="145"/>
      <c r="M660" s="145"/>
      <c r="N660" s="145"/>
      <c r="O660" s="145"/>
      <c r="P660" s="145"/>
    </row>
    <row r="661" spans="2:16" ht="30" x14ac:dyDescent="0.25">
      <c r="B661" s="96"/>
      <c r="C661" s="55" t="s">
        <v>1775</v>
      </c>
      <c r="F661" s="145"/>
      <c r="G661" s="145"/>
      <c r="H661" s="145"/>
      <c r="I661" s="145"/>
      <c r="J661" s="145"/>
      <c r="K661" s="145"/>
      <c r="L661" s="145"/>
      <c r="M661" s="145"/>
      <c r="N661" s="145"/>
    </row>
    <row r="662" spans="2:16" x14ac:dyDescent="0.25">
      <c r="B662" s="96"/>
      <c r="F662" s="145"/>
      <c r="G662" s="145"/>
      <c r="H662" s="145"/>
      <c r="I662" s="145"/>
      <c r="J662" s="145"/>
      <c r="K662" s="145"/>
      <c r="L662" s="145"/>
      <c r="M662" s="145"/>
      <c r="N662" s="145"/>
    </row>
    <row r="663" spans="2:16" x14ac:dyDescent="0.25">
      <c r="B663" s="96"/>
      <c r="C663" t="s">
        <v>1303</v>
      </c>
    </row>
    <row r="664" spans="2:16" x14ac:dyDescent="0.25">
      <c r="B664" s="96"/>
      <c r="C664" t="s">
        <v>1780</v>
      </c>
    </row>
    <row r="665" spans="2:16" x14ac:dyDescent="0.25">
      <c r="B665" s="96"/>
      <c r="C665" t="s">
        <v>1776</v>
      </c>
    </row>
    <row r="666" spans="2:16" x14ac:dyDescent="0.25">
      <c r="B666" s="96"/>
      <c r="C666" t="s">
        <v>1777</v>
      </c>
    </row>
    <row r="667" spans="2:16" x14ac:dyDescent="0.25">
      <c r="B667" s="96"/>
      <c r="C667" t="s">
        <v>1778</v>
      </c>
    </row>
    <row r="668" spans="2:16" x14ac:dyDescent="0.25">
      <c r="B668" s="96"/>
      <c r="C668" t="s">
        <v>1779</v>
      </c>
    </row>
    <row r="669" spans="2:16" x14ac:dyDescent="0.25">
      <c r="B669" s="96"/>
      <c r="C669" t="s">
        <v>1781</v>
      </c>
    </row>
    <row r="670" spans="2:16" x14ac:dyDescent="0.25">
      <c r="B670" s="96"/>
      <c r="C670" t="s">
        <v>1896</v>
      </c>
    </row>
    <row r="671" spans="2:16" x14ac:dyDescent="0.25">
      <c r="B671" s="96"/>
      <c r="C671" t="s">
        <v>1782</v>
      </c>
    </row>
    <row r="672" spans="2:16" x14ac:dyDescent="0.25">
      <c r="B672" s="96"/>
    </row>
    <row r="673" spans="2:3" x14ac:dyDescent="0.25">
      <c r="B673" s="96"/>
      <c r="C673" t="s">
        <v>1783</v>
      </c>
    </row>
    <row r="674" spans="2:3" x14ac:dyDescent="0.25">
      <c r="B674" s="96"/>
      <c r="C674" t="s">
        <v>1784</v>
      </c>
    </row>
    <row r="675" spans="2:3" x14ac:dyDescent="0.25">
      <c r="B675" s="96"/>
    </row>
    <row r="676" spans="2:3" x14ac:dyDescent="0.25">
      <c r="B676" s="96"/>
    </row>
    <row r="677" spans="2:3" ht="18.75" x14ac:dyDescent="0.3">
      <c r="B677" s="96"/>
      <c r="C677" s="18" t="s">
        <v>2105</v>
      </c>
    </row>
    <row r="678" spans="2:3" x14ac:dyDescent="0.25">
      <c r="B678" s="96"/>
    </row>
    <row r="679" spans="2:3" x14ac:dyDescent="0.25">
      <c r="B679" s="96"/>
      <c r="C679" s="17" t="s">
        <v>2046</v>
      </c>
    </row>
    <row r="680" spans="2:3" ht="30" x14ac:dyDescent="0.25">
      <c r="B680" s="96"/>
      <c r="C680" s="55" t="s">
        <v>1330</v>
      </c>
    </row>
    <row r="681" spans="2:3" x14ac:dyDescent="0.25">
      <c r="B681" s="96"/>
    </row>
    <row r="682" spans="2:3" x14ac:dyDescent="0.25">
      <c r="B682" s="96"/>
      <c r="C682" t="s">
        <v>1331</v>
      </c>
    </row>
    <row r="683" spans="2:3" ht="60" customHeight="1" x14ac:dyDescent="0.25">
      <c r="B683" s="96"/>
      <c r="C683" s="55" t="s">
        <v>1332</v>
      </c>
    </row>
    <row r="684" spans="2:3" x14ac:dyDescent="0.25">
      <c r="B684" s="96"/>
    </row>
    <row r="685" spans="2:3" x14ac:dyDescent="0.25">
      <c r="B685" s="96"/>
      <c r="C685" s="17" t="s">
        <v>2047</v>
      </c>
    </row>
    <row r="686" spans="2:3" x14ac:dyDescent="0.25">
      <c r="B686" s="96"/>
      <c r="C686" t="s">
        <v>1333</v>
      </c>
    </row>
    <row r="687" spans="2:3" x14ac:dyDescent="0.25">
      <c r="B687" s="96"/>
    </row>
    <row r="688" spans="2:3" x14ac:dyDescent="0.25">
      <c r="B688" s="96"/>
      <c r="C688" t="s">
        <v>1334</v>
      </c>
    </row>
    <row r="689" spans="2:9" x14ac:dyDescent="0.25">
      <c r="B689" s="96"/>
      <c r="C689" t="s">
        <v>139</v>
      </c>
    </row>
    <row r="690" spans="2:9" x14ac:dyDescent="0.25">
      <c r="B690" s="96"/>
      <c r="C690" t="s">
        <v>1335</v>
      </c>
    </row>
    <row r="691" spans="2:9" x14ac:dyDescent="0.25">
      <c r="B691" s="96"/>
      <c r="C691" t="s">
        <v>1336</v>
      </c>
    </row>
    <row r="692" spans="2:9" x14ac:dyDescent="0.25">
      <c r="B692" s="96"/>
      <c r="C692" t="s">
        <v>1337</v>
      </c>
    </row>
    <row r="693" spans="2:9" x14ac:dyDescent="0.25">
      <c r="B693" s="96"/>
      <c r="C693" t="s">
        <v>1338</v>
      </c>
    </row>
    <row r="694" spans="2:9" x14ac:dyDescent="0.25">
      <c r="B694" s="96"/>
    </row>
    <row r="695" spans="2:9" x14ac:dyDescent="0.25">
      <c r="B695" s="96"/>
      <c r="C695" s="17" t="s">
        <v>2106</v>
      </c>
    </row>
    <row r="696" spans="2:9" x14ac:dyDescent="0.25">
      <c r="B696" s="96"/>
      <c r="C696" s="17" t="s">
        <v>2049</v>
      </c>
    </row>
    <row r="697" spans="2:9" x14ac:dyDescent="0.25">
      <c r="B697" s="96"/>
      <c r="C697" t="s">
        <v>1339</v>
      </c>
    </row>
    <row r="698" spans="2:9" x14ac:dyDescent="0.25">
      <c r="B698" s="96"/>
    </row>
    <row r="699" spans="2:9" x14ac:dyDescent="0.25">
      <c r="B699" s="96"/>
      <c r="C699" t="s">
        <v>1331</v>
      </c>
    </row>
    <row r="700" spans="2:9" x14ac:dyDescent="0.25">
      <c r="B700" s="96"/>
      <c r="C700" t="s">
        <v>1340</v>
      </c>
    </row>
    <row r="701" spans="2:9" ht="30" x14ac:dyDescent="0.25">
      <c r="B701" s="96"/>
      <c r="C701" s="55" t="s">
        <v>1341</v>
      </c>
    </row>
    <row r="702" spans="2:9" x14ac:dyDescent="0.25">
      <c r="B702" s="96"/>
    </row>
    <row r="703" spans="2:9" ht="15.75" thickBot="1" x14ac:dyDescent="0.3">
      <c r="B703" s="96"/>
      <c r="C703" t="s">
        <v>1342</v>
      </c>
      <c r="D703" s="22"/>
      <c r="E703" s="22"/>
      <c r="F703" s="22"/>
      <c r="G703" s="22"/>
      <c r="H703" s="22"/>
      <c r="I703" s="22"/>
    </row>
    <row r="704" spans="2:9" ht="75.75" thickBot="1" x14ac:dyDescent="0.3">
      <c r="B704" s="96"/>
      <c r="C704" s="55" t="s">
        <v>1343</v>
      </c>
      <c r="D704" s="22"/>
      <c r="E704" s="185" t="s">
        <v>1924</v>
      </c>
      <c r="F704" s="186" t="s">
        <v>1925</v>
      </c>
      <c r="G704" s="186" t="s">
        <v>1926</v>
      </c>
      <c r="H704" s="187"/>
      <c r="I704" s="22"/>
    </row>
    <row r="705" spans="2:14" ht="75" customHeight="1" thickBot="1" x14ac:dyDescent="0.3">
      <c r="B705" s="96"/>
      <c r="C705" s="55" t="s">
        <v>1769</v>
      </c>
      <c r="D705" s="22"/>
      <c r="E705" s="188" t="s">
        <v>1927</v>
      </c>
      <c r="F705" s="189" t="s">
        <v>150</v>
      </c>
      <c r="G705" s="189" t="s">
        <v>151</v>
      </c>
      <c r="H705" s="189"/>
      <c r="I705" s="22"/>
    </row>
    <row r="706" spans="2:14" ht="15.75" thickBot="1" x14ac:dyDescent="0.3">
      <c r="B706" s="96"/>
      <c r="D706" s="22"/>
      <c r="E706" s="188" t="s">
        <v>1928</v>
      </c>
      <c r="F706" s="189" t="s">
        <v>153</v>
      </c>
      <c r="G706" s="189" t="s">
        <v>154</v>
      </c>
      <c r="H706" s="189"/>
      <c r="I706" s="22"/>
    </row>
    <row r="707" spans="2:14" ht="15.75" thickBot="1" x14ac:dyDescent="0.3">
      <c r="B707" s="96"/>
      <c r="D707" s="22"/>
      <c r="E707" s="188" t="s">
        <v>1929</v>
      </c>
      <c r="F707" s="189" t="s">
        <v>156</v>
      </c>
      <c r="G707" s="189" t="s">
        <v>1930</v>
      </c>
      <c r="H707" s="189"/>
      <c r="I707" s="22"/>
    </row>
    <row r="708" spans="2:14" ht="15.75" thickBot="1" x14ac:dyDescent="0.3">
      <c r="B708" s="96"/>
      <c r="D708" s="22"/>
      <c r="E708" s="188" t="s">
        <v>1931</v>
      </c>
      <c r="F708" s="189" t="s">
        <v>160</v>
      </c>
      <c r="G708" s="189" t="s">
        <v>161</v>
      </c>
      <c r="H708" s="189"/>
      <c r="I708" s="22"/>
    </row>
    <row r="709" spans="2:14" ht="15.75" thickBot="1" x14ac:dyDescent="0.3">
      <c r="B709" s="96"/>
      <c r="D709" s="22"/>
      <c r="E709" s="188" t="s">
        <v>1932</v>
      </c>
      <c r="F709" s="189">
        <v>2</v>
      </c>
      <c r="G709" s="189" t="s">
        <v>163</v>
      </c>
      <c r="H709" s="189"/>
      <c r="I709" s="22"/>
    </row>
    <row r="710" spans="2:14" ht="15.75" thickBot="1" x14ac:dyDescent="0.3">
      <c r="B710" s="96"/>
      <c r="D710" s="22"/>
      <c r="E710" s="188" t="s">
        <v>1933</v>
      </c>
      <c r="F710" s="189" t="s">
        <v>1934</v>
      </c>
      <c r="G710" s="189" t="s">
        <v>166</v>
      </c>
      <c r="H710" s="189"/>
      <c r="I710" s="22"/>
    </row>
    <row r="711" spans="2:14" ht="15.75" thickBot="1" x14ac:dyDescent="0.3">
      <c r="B711" s="96"/>
      <c r="D711" s="22"/>
      <c r="E711" s="188" t="s">
        <v>1935</v>
      </c>
      <c r="F711" s="189" t="s">
        <v>168</v>
      </c>
      <c r="G711" s="555" t="s">
        <v>169</v>
      </c>
      <c r="H711" s="556"/>
      <c r="I711" s="22"/>
    </row>
    <row r="712" spans="2:14" ht="15.75" thickBot="1" x14ac:dyDescent="0.3">
      <c r="B712" s="96"/>
      <c r="D712" s="22"/>
      <c r="E712" s="188" t="s">
        <v>1936</v>
      </c>
      <c r="F712" s="189" t="s">
        <v>171</v>
      </c>
      <c r="G712" s="189"/>
      <c r="H712" s="189"/>
      <c r="I712" s="22"/>
    </row>
    <row r="713" spans="2:14" ht="15.75" thickBot="1" x14ac:dyDescent="0.3">
      <c r="B713" s="96"/>
      <c r="D713" s="22"/>
      <c r="E713" s="188" t="s">
        <v>1937</v>
      </c>
      <c r="F713" s="189" t="s">
        <v>1938</v>
      </c>
      <c r="G713" s="189"/>
      <c r="H713" s="189"/>
      <c r="I713" s="22"/>
    </row>
    <row r="714" spans="2:14" ht="15.75" thickBot="1" x14ac:dyDescent="0.3">
      <c r="B714" s="96"/>
      <c r="D714" s="22"/>
      <c r="E714" s="188" t="s">
        <v>1939</v>
      </c>
      <c r="F714" s="189">
        <v>25</v>
      </c>
      <c r="G714" s="189"/>
      <c r="H714" s="189"/>
      <c r="I714" s="22"/>
    </row>
    <row r="715" spans="2:14" x14ac:dyDescent="0.25">
      <c r="B715" s="96"/>
      <c r="C715" s="17" t="s">
        <v>2050</v>
      </c>
      <c r="D715" s="22"/>
      <c r="E715" s="22"/>
      <c r="F715" s="22"/>
      <c r="G715" s="22"/>
      <c r="H715" s="22"/>
      <c r="I715" s="22"/>
    </row>
    <row r="716" spans="2:14" x14ac:dyDescent="0.25">
      <c r="B716" s="96"/>
      <c r="C716" t="s">
        <v>1785</v>
      </c>
      <c r="D716" s="102"/>
      <c r="E716" s="102"/>
      <c r="F716" s="102"/>
      <c r="G716" s="102"/>
      <c r="H716" s="102"/>
      <c r="I716" s="102"/>
      <c r="J716" s="102"/>
      <c r="K716" s="102"/>
      <c r="L716" s="102"/>
      <c r="M716" s="102"/>
      <c r="N716" s="102"/>
    </row>
    <row r="717" spans="2:14" x14ac:dyDescent="0.25">
      <c r="B717" s="96"/>
      <c r="C717" t="s">
        <v>1331</v>
      </c>
      <c r="D717" s="102"/>
      <c r="E717" s="107" t="s">
        <v>1792</v>
      </c>
      <c r="F717" s="102"/>
      <c r="G717" s="102"/>
      <c r="H717" s="102"/>
      <c r="I717" s="102"/>
      <c r="J717" s="102"/>
      <c r="K717" s="102"/>
      <c r="L717" s="102"/>
      <c r="M717" s="102"/>
      <c r="N717" s="102"/>
    </row>
    <row r="718" spans="2:14" x14ac:dyDescent="0.25">
      <c r="B718" s="96"/>
      <c r="C718" t="s">
        <v>1786</v>
      </c>
      <c r="D718" s="102"/>
      <c r="E718" s="102" t="s">
        <v>1791</v>
      </c>
      <c r="F718" s="102"/>
      <c r="G718" s="102"/>
      <c r="H718" s="102"/>
      <c r="I718" s="102"/>
      <c r="J718" s="102"/>
      <c r="K718" s="102"/>
      <c r="L718" s="102"/>
      <c r="M718" s="102"/>
      <c r="N718" s="102"/>
    </row>
    <row r="719" spans="2:14" x14ac:dyDescent="0.25">
      <c r="B719" s="96"/>
      <c r="D719" s="102"/>
      <c r="E719" s="102" t="s">
        <v>1793</v>
      </c>
      <c r="F719" s="102"/>
      <c r="G719" s="102"/>
      <c r="H719" s="102"/>
      <c r="I719" s="102"/>
      <c r="J719" s="102"/>
      <c r="K719" s="102"/>
      <c r="L719" s="102"/>
      <c r="M719" s="102"/>
      <c r="N719" s="102"/>
    </row>
    <row r="720" spans="2:14" x14ac:dyDescent="0.25">
      <c r="B720" s="96"/>
      <c r="C720" s="17" t="s">
        <v>2107</v>
      </c>
      <c r="D720" s="102"/>
      <c r="E720" s="102" t="s">
        <v>1794</v>
      </c>
      <c r="F720" s="102"/>
      <c r="G720" s="102"/>
      <c r="H720" s="102"/>
      <c r="I720" s="102"/>
      <c r="J720" s="102"/>
      <c r="K720" s="102"/>
      <c r="L720" s="102"/>
      <c r="M720" s="102"/>
      <c r="N720" s="102"/>
    </row>
    <row r="721" spans="2:14" ht="45" x14ac:dyDescent="0.25">
      <c r="B721" s="96"/>
      <c r="C721" s="55" t="s">
        <v>2384</v>
      </c>
      <c r="D721" s="102"/>
      <c r="E721" s="102"/>
      <c r="F721" s="102"/>
      <c r="G721" s="102"/>
      <c r="H721" s="102"/>
      <c r="I721" s="102"/>
      <c r="J721" s="102"/>
      <c r="K721" s="102"/>
      <c r="L721" s="102"/>
      <c r="M721" s="102"/>
      <c r="N721" s="102"/>
    </row>
    <row r="722" spans="2:14" x14ac:dyDescent="0.25">
      <c r="B722" s="96"/>
    </row>
    <row r="723" spans="2:14" x14ac:dyDescent="0.25">
      <c r="B723" s="96"/>
      <c r="C723" s="17" t="s">
        <v>2108</v>
      </c>
    </row>
    <row r="724" spans="2:14" x14ac:dyDescent="0.25">
      <c r="B724" s="96"/>
      <c r="C724" t="s">
        <v>1787</v>
      </c>
    </row>
    <row r="725" spans="2:14" x14ac:dyDescent="0.25">
      <c r="B725" s="96"/>
      <c r="C725" t="s">
        <v>1331</v>
      </c>
    </row>
    <row r="726" spans="2:14" x14ac:dyDescent="0.25">
      <c r="B726" s="96"/>
      <c r="C726" s="55" t="s">
        <v>1788</v>
      </c>
    </row>
    <row r="727" spans="2:14" x14ac:dyDescent="0.25">
      <c r="B727" s="96"/>
      <c r="C727" t="s">
        <v>1789</v>
      </c>
    </row>
    <row r="728" spans="2:14" x14ac:dyDescent="0.25">
      <c r="B728" s="96"/>
      <c r="C728" t="s">
        <v>1790</v>
      </c>
    </row>
    <row r="729" spans="2:14" x14ac:dyDescent="0.25">
      <c r="B729" s="96"/>
      <c r="C729" t="s">
        <v>1919</v>
      </c>
    </row>
    <row r="730" spans="2:14" x14ac:dyDescent="0.25">
      <c r="B730" s="96"/>
      <c r="C730" t="s">
        <v>1908</v>
      </c>
    </row>
    <row r="731" spans="2:14" x14ac:dyDescent="0.25">
      <c r="B731" s="96"/>
    </row>
    <row r="732" spans="2:14" x14ac:dyDescent="0.25">
      <c r="B732" s="96"/>
      <c r="C732" s="17" t="s">
        <v>2053</v>
      </c>
    </row>
    <row r="733" spans="2:14" ht="30" x14ac:dyDescent="0.25">
      <c r="B733" s="96"/>
      <c r="C733" s="55" t="s">
        <v>1344</v>
      </c>
    </row>
    <row r="734" spans="2:14" x14ac:dyDescent="0.25">
      <c r="B734" s="96"/>
    </row>
    <row r="735" spans="2:14" x14ac:dyDescent="0.25">
      <c r="B735" s="96"/>
      <c r="C735" t="s">
        <v>1331</v>
      </c>
    </row>
    <row r="736" spans="2:14" ht="60" customHeight="1" x14ac:dyDescent="0.25">
      <c r="B736" s="96"/>
      <c r="C736" s="55" t="s">
        <v>1345</v>
      </c>
    </row>
    <row r="737" spans="2:3" x14ac:dyDescent="0.25">
      <c r="B737" s="96"/>
    </row>
    <row r="738" spans="2:3" x14ac:dyDescent="0.25">
      <c r="B738" s="96"/>
      <c r="C738" s="17" t="s">
        <v>2054</v>
      </c>
    </row>
    <row r="739" spans="2:3" ht="75" x14ac:dyDescent="0.25">
      <c r="B739" s="96"/>
      <c r="C739" s="55" t="s">
        <v>1798</v>
      </c>
    </row>
    <row r="740" spans="2:3" x14ac:dyDescent="0.25">
      <c r="B740" s="96"/>
      <c r="C740" s="55"/>
    </row>
    <row r="741" spans="2:3" x14ac:dyDescent="0.25">
      <c r="B741" s="96"/>
      <c r="C741" s="17" t="s">
        <v>2055</v>
      </c>
    </row>
    <row r="742" spans="2:3" ht="90" x14ac:dyDescent="0.25">
      <c r="B742" s="96"/>
      <c r="C742" s="55" t="s">
        <v>1795</v>
      </c>
    </row>
    <row r="743" spans="2:3" x14ac:dyDescent="0.25">
      <c r="B743" s="96"/>
      <c r="C743" s="55"/>
    </row>
    <row r="744" spans="2:3" x14ac:dyDescent="0.25">
      <c r="B744" s="96"/>
    </row>
    <row r="745" spans="2:3" ht="18.75" x14ac:dyDescent="0.3">
      <c r="B745" s="96"/>
      <c r="C745" s="18" t="s">
        <v>2109</v>
      </c>
    </row>
    <row r="746" spans="2:3" x14ac:dyDescent="0.25">
      <c r="B746" s="96"/>
    </row>
    <row r="747" spans="2:3" x14ac:dyDescent="0.25">
      <c r="B747" s="96"/>
      <c r="C747" s="17" t="s">
        <v>2110</v>
      </c>
    </row>
    <row r="748" spans="2:3" x14ac:dyDescent="0.25">
      <c r="B748" s="96"/>
      <c r="C748" s="17" t="s">
        <v>2111</v>
      </c>
    </row>
    <row r="749" spans="2:3" ht="30" x14ac:dyDescent="0.25">
      <c r="B749" s="96"/>
      <c r="C749" s="55" t="s">
        <v>1346</v>
      </c>
    </row>
    <row r="750" spans="2:3" x14ac:dyDescent="0.25">
      <c r="B750" s="96"/>
    </row>
    <row r="751" spans="2:3" x14ac:dyDescent="0.25">
      <c r="B751" s="96"/>
      <c r="C751" s="17" t="s">
        <v>2059</v>
      </c>
    </row>
    <row r="752" spans="2:3" ht="45" x14ac:dyDescent="0.25">
      <c r="B752" s="96"/>
      <c r="C752" s="55" t="s">
        <v>1347</v>
      </c>
    </row>
    <row r="753" spans="2:3" x14ac:dyDescent="0.25">
      <c r="B753" s="96"/>
    </row>
    <row r="754" spans="2:3" x14ac:dyDescent="0.25">
      <c r="B754" s="96"/>
      <c r="C754" s="17" t="s">
        <v>2310</v>
      </c>
    </row>
    <row r="755" spans="2:3" ht="15" customHeight="1" x14ac:dyDescent="0.25">
      <c r="B755" s="96"/>
      <c r="C755" s="55" t="s">
        <v>1348</v>
      </c>
    </row>
    <row r="756" spans="2:3" x14ac:dyDescent="0.25">
      <c r="B756" s="96"/>
    </row>
    <row r="757" spans="2:3" x14ac:dyDescent="0.25">
      <c r="B757" s="96"/>
      <c r="C757" t="s">
        <v>1349</v>
      </c>
    </row>
    <row r="758" spans="2:3" x14ac:dyDescent="0.25">
      <c r="B758" s="96"/>
      <c r="C758" t="s">
        <v>1350</v>
      </c>
    </row>
    <row r="759" spans="2:3" x14ac:dyDescent="0.25">
      <c r="B759" s="96"/>
      <c r="C759" t="s">
        <v>1384</v>
      </c>
    </row>
    <row r="760" spans="2:3" x14ac:dyDescent="0.25">
      <c r="B760" s="96"/>
    </row>
    <row r="761" spans="2:3" x14ac:dyDescent="0.25">
      <c r="B761" s="96"/>
      <c r="C761" s="17" t="s">
        <v>2615</v>
      </c>
    </row>
    <row r="762" spans="2:3" ht="135" customHeight="1" x14ac:dyDescent="0.25">
      <c r="B762" s="96"/>
      <c r="C762" s="55" t="s">
        <v>2617</v>
      </c>
    </row>
    <row r="763" spans="2:3" x14ac:dyDescent="0.25">
      <c r="B763" s="96"/>
    </row>
    <row r="764" spans="2:3" x14ac:dyDescent="0.25">
      <c r="B764" s="96"/>
      <c r="C764" s="17" t="s">
        <v>2311</v>
      </c>
    </row>
    <row r="765" spans="2:3" ht="45" customHeight="1" x14ac:dyDescent="0.25">
      <c r="B765" s="96"/>
      <c r="C765" s="55" t="s">
        <v>2619</v>
      </c>
    </row>
    <row r="766" spans="2:3" ht="30" x14ac:dyDescent="0.25">
      <c r="B766" s="96"/>
      <c r="C766" s="55" t="s">
        <v>1351</v>
      </c>
    </row>
    <row r="767" spans="2:3" x14ac:dyDescent="0.25">
      <c r="B767" s="96"/>
    </row>
    <row r="768" spans="2:3" x14ac:dyDescent="0.25">
      <c r="B768" s="96"/>
      <c r="C768" s="17" t="s">
        <v>2314</v>
      </c>
    </row>
    <row r="769" spans="2:3" ht="75" x14ac:dyDescent="0.25">
      <c r="B769" s="96"/>
      <c r="C769" s="55" t="s">
        <v>1354</v>
      </c>
    </row>
    <row r="770" spans="2:3" x14ac:dyDescent="0.25">
      <c r="B770" s="96"/>
      <c r="C770" t="s">
        <v>1352</v>
      </c>
    </row>
    <row r="771" spans="2:3" x14ac:dyDescent="0.25">
      <c r="B771" s="96"/>
      <c r="C771" t="s">
        <v>1385</v>
      </c>
    </row>
    <row r="772" spans="2:3" x14ac:dyDescent="0.25">
      <c r="B772" s="96"/>
      <c r="C772" t="s">
        <v>181</v>
      </c>
    </row>
    <row r="773" spans="2:3" x14ac:dyDescent="0.25">
      <c r="B773" s="96"/>
    </row>
    <row r="774" spans="2:3" x14ac:dyDescent="0.25">
      <c r="B774" s="96"/>
      <c r="C774" s="17" t="s">
        <v>2315</v>
      </c>
    </row>
    <row r="775" spans="2:3" ht="60" x14ac:dyDescent="0.25">
      <c r="B775" s="96"/>
      <c r="C775" s="55" t="s">
        <v>2626</v>
      </c>
    </row>
    <row r="776" spans="2:3" x14ac:dyDescent="0.25">
      <c r="B776" s="96"/>
      <c r="C776" t="s">
        <v>1355</v>
      </c>
    </row>
    <row r="777" spans="2:3" x14ac:dyDescent="0.25">
      <c r="B777" s="96"/>
      <c r="C777" t="s">
        <v>2699</v>
      </c>
    </row>
    <row r="778" spans="2:3" x14ac:dyDescent="0.25">
      <c r="B778" s="96"/>
      <c r="C778" t="s">
        <v>2700</v>
      </c>
    </row>
    <row r="779" spans="2:3" x14ac:dyDescent="0.25">
      <c r="B779" s="96"/>
      <c r="C779" t="s">
        <v>2701</v>
      </c>
    </row>
    <row r="780" spans="2:3" x14ac:dyDescent="0.25">
      <c r="B780" s="96"/>
      <c r="C780" t="s">
        <v>2702</v>
      </c>
    </row>
    <row r="781" spans="2:3" x14ac:dyDescent="0.25">
      <c r="B781" s="96"/>
      <c r="C781" t="s">
        <v>2590</v>
      </c>
    </row>
    <row r="782" spans="2:3" x14ac:dyDescent="0.25">
      <c r="B782" s="96"/>
      <c r="C782" t="s">
        <v>1356</v>
      </c>
    </row>
    <row r="783" spans="2:3" x14ac:dyDescent="0.25">
      <c r="B783" s="96"/>
    </row>
    <row r="784" spans="2:3" x14ac:dyDescent="0.25">
      <c r="B784" s="96"/>
      <c r="C784" s="17" t="s">
        <v>2316</v>
      </c>
    </row>
    <row r="785" spans="2:6" ht="45" x14ac:dyDescent="0.25">
      <c r="B785" s="96"/>
      <c r="C785" s="55" t="s">
        <v>1525</v>
      </c>
    </row>
    <row r="786" spans="2:6" x14ac:dyDescent="0.25">
      <c r="B786" s="96"/>
      <c r="C786" t="s">
        <v>1526</v>
      </c>
    </row>
    <row r="787" spans="2:6" ht="30" x14ac:dyDescent="0.25">
      <c r="B787" s="96"/>
      <c r="C787" s="55" t="s">
        <v>1527</v>
      </c>
    </row>
    <row r="788" spans="2:6" x14ac:dyDescent="0.25">
      <c r="B788" s="96"/>
      <c r="C788" t="s">
        <v>1529</v>
      </c>
    </row>
    <row r="789" spans="2:6" x14ac:dyDescent="0.25">
      <c r="B789" s="96"/>
      <c r="C789" t="s">
        <v>185</v>
      </c>
    </row>
    <row r="790" spans="2:6" x14ac:dyDescent="0.25">
      <c r="B790" s="96"/>
      <c r="C790" t="s">
        <v>1530</v>
      </c>
    </row>
    <row r="791" spans="2:6" x14ac:dyDescent="0.25">
      <c r="B791" s="96"/>
      <c r="C791" t="s">
        <v>1531</v>
      </c>
    </row>
    <row r="792" spans="2:6" x14ac:dyDescent="0.25">
      <c r="B792" s="96"/>
      <c r="C792" t="s">
        <v>1532</v>
      </c>
    </row>
    <row r="793" spans="2:6" x14ac:dyDescent="0.25">
      <c r="B793" s="96"/>
    </row>
    <row r="794" spans="2:6" ht="23.25" x14ac:dyDescent="0.25">
      <c r="B794" s="96"/>
      <c r="C794" s="30" t="s">
        <v>2583</v>
      </c>
      <c r="D794" s="529" t="s">
        <v>1537</v>
      </c>
      <c r="E794" s="530"/>
      <c r="F794" s="295"/>
    </row>
    <row r="795" spans="2:6" x14ac:dyDescent="0.25">
      <c r="B795" s="96"/>
      <c r="D795" s="34"/>
      <c r="E795" s="34"/>
    </row>
    <row r="796" spans="2:6" x14ac:dyDescent="0.25">
      <c r="B796" s="96"/>
      <c r="C796" t="s">
        <v>1533</v>
      </c>
    </row>
    <row r="797" spans="2:6" x14ac:dyDescent="0.25">
      <c r="B797" s="96"/>
      <c r="C797" t="s">
        <v>1534</v>
      </c>
    </row>
    <row r="798" spans="2:6" x14ac:dyDescent="0.25">
      <c r="B798" s="96"/>
      <c r="C798" t="s">
        <v>1535</v>
      </c>
    </row>
    <row r="799" spans="2:6" x14ac:dyDescent="0.25">
      <c r="B799" s="96"/>
      <c r="C799" t="s">
        <v>1536</v>
      </c>
    </row>
    <row r="800" spans="2:6" x14ac:dyDescent="0.25">
      <c r="B800" s="96"/>
    </row>
    <row r="801" spans="2:3" x14ac:dyDescent="0.25">
      <c r="B801" s="96"/>
      <c r="C801" s="17" t="s">
        <v>2317</v>
      </c>
    </row>
    <row r="802" spans="2:3" ht="60" x14ac:dyDescent="0.25">
      <c r="B802" s="96"/>
      <c r="C802" s="55" t="s">
        <v>1357</v>
      </c>
    </row>
    <row r="803" spans="2:3" x14ac:dyDescent="0.25">
      <c r="B803" s="96"/>
      <c r="C803" s="55"/>
    </row>
    <row r="804" spans="2:3" x14ac:dyDescent="0.25">
      <c r="B804" s="96"/>
      <c r="C804" s="55" t="s">
        <v>1331</v>
      </c>
    </row>
    <row r="805" spans="2:3" x14ac:dyDescent="0.25">
      <c r="B805" s="96"/>
      <c r="C805" s="55" t="s">
        <v>1359</v>
      </c>
    </row>
    <row r="806" spans="2:3" ht="15" customHeight="1" x14ac:dyDescent="0.25">
      <c r="B806" s="96"/>
      <c r="C806" t="s">
        <v>1358</v>
      </c>
    </row>
    <row r="807" spans="2:3" x14ac:dyDescent="0.25">
      <c r="B807" s="96"/>
    </row>
    <row r="808" spans="2:3" x14ac:dyDescent="0.25">
      <c r="B808" s="96"/>
      <c r="C808" s="17" t="s">
        <v>2318</v>
      </c>
    </row>
    <row r="809" spans="2:3" ht="30" x14ac:dyDescent="0.25">
      <c r="B809" s="96"/>
      <c r="C809" s="55" t="s">
        <v>1360</v>
      </c>
    </row>
    <row r="810" spans="2:3" x14ac:dyDescent="0.25">
      <c r="B810" s="96"/>
      <c r="C810" t="s">
        <v>1361</v>
      </c>
    </row>
    <row r="811" spans="2:3" x14ac:dyDescent="0.25">
      <c r="B811" s="96"/>
      <c r="C811" t="s">
        <v>1362</v>
      </c>
    </row>
    <row r="812" spans="2:3" x14ac:dyDescent="0.25">
      <c r="B812" s="96"/>
      <c r="C812" t="s">
        <v>1363</v>
      </c>
    </row>
    <row r="813" spans="2:3" x14ac:dyDescent="0.25">
      <c r="B813" s="96"/>
    </row>
    <row r="814" spans="2:3" x14ac:dyDescent="0.25">
      <c r="B814" s="96"/>
      <c r="C814" s="17" t="s">
        <v>2319</v>
      </c>
    </row>
    <row r="815" spans="2:3" ht="45" x14ac:dyDescent="0.25">
      <c r="B815" s="96"/>
      <c r="C815" s="55" t="s">
        <v>1364</v>
      </c>
    </row>
    <row r="816" spans="2:3" x14ac:dyDescent="0.25">
      <c r="B816" s="96"/>
    </row>
    <row r="817" spans="2:3" x14ac:dyDescent="0.25">
      <c r="B817" s="96"/>
      <c r="C817" s="17" t="s">
        <v>2320</v>
      </c>
    </row>
    <row r="818" spans="2:3" ht="30" x14ac:dyDescent="0.25">
      <c r="B818" s="96"/>
      <c r="C818" s="55" t="s">
        <v>1366</v>
      </c>
    </row>
    <row r="819" spans="2:3" x14ac:dyDescent="0.25">
      <c r="B819" s="96"/>
    </row>
    <row r="820" spans="2:3" x14ac:dyDescent="0.25">
      <c r="B820" s="96"/>
      <c r="C820" s="17" t="s">
        <v>2112</v>
      </c>
    </row>
    <row r="821" spans="2:3" x14ac:dyDescent="0.25">
      <c r="B821" s="96"/>
      <c r="C821" s="17" t="s">
        <v>2113</v>
      </c>
    </row>
    <row r="822" spans="2:3" ht="30" x14ac:dyDescent="0.25">
      <c r="B822" s="96"/>
      <c r="C822" s="55" t="s">
        <v>1412</v>
      </c>
    </row>
    <row r="823" spans="2:3" x14ac:dyDescent="0.25">
      <c r="B823" s="96"/>
    </row>
    <row r="824" spans="2:3" x14ac:dyDescent="0.25">
      <c r="B824" s="96"/>
      <c r="C824" s="17" t="s">
        <v>2062</v>
      </c>
    </row>
    <row r="825" spans="2:3" ht="45" x14ac:dyDescent="0.25">
      <c r="B825" s="96"/>
      <c r="C825" s="55" t="s">
        <v>1920</v>
      </c>
    </row>
    <row r="826" spans="2:3" x14ac:dyDescent="0.25">
      <c r="B826" s="96"/>
    </row>
    <row r="827" spans="2:3" x14ac:dyDescent="0.25">
      <c r="B827" s="96"/>
      <c r="C827" s="17" t="s">
        <v>2063</v>
      </c>
    </row>
    <row r="828" spans="2:3" ht="45" x14ac:dyDescent="0.25">
      <c r="B828" s="96"/>
      <c r="C828" s="55" t="s">
        <v>1799</v>
      </c>
    </row>
    <row r="829" spans="2:3" x14ac:dyDescent="0.25">
      <c r="B829" s="96"/>
      <c r="C829" t="s">
        <v>1800</v>
      </c>
    </row>
    <row r="830" spans="2:3" x14ac:dyDescent="0.25">
      <c r="B830" s="96"/>
    </row>
    <row r="831" spans="2:3" x14ac:dyDescent="0.25">
      <c r="B831" s="96"/>
      <c r="C831" s="17" t="s">
        <v>2064</v>
      </c>
    </row>
    <row r="832" spans="2:3" x14ac:dyDescent="0.25">
      <c r="B832" s="96"/>
      <c r="C832" t="s">
        <v>1415</v>
      </c>
    </row>
    <row r="833" spans="2:3" x14ac:dyDescent="0.25">
      <c r="B833" s="96"/>
    </row>
    <row r="834" spans="2:3" x14ac:dyDescent="0.25">
      <c r="B834" s="96"/>
      <c r="C834" s="17" t="s">
        <v>2114</v>
      </c>
    </row>
    <row r="835" spans="2:3" x14ac:dyDescent="0.25">
      <c r="B835" s="96"/>
      <c r="C835" s="17" t="s">
        <v>2646</v>
      </c>
    </row>
    <row r="836" spans="2:3" ht="30" x14ac:dyDescent="0.25">
      <c r="B836" s="96"/>
      <c r="C836" s="55" t="s">
        <v>2542</v>
      </c>
    </row>
    <row r="837" spans="2:3" x14ac:dyDescent="0.25">
      <c r="B837" s="96"/>
    </row>
    <row r="838" spans="2:3" x14ac:dyDescent="0.25">
      <c r="B838" s="96"/>
      <c r="C838" t="s">
        <v>1572</v>
      </c>
    </row>
    <row r="839" spans="2:3" x14ac:dyDescent="0.25">
      <c r="B839" s="96"/>
      <c r="C839" t="s">
        <v>2541</v>
      </c>
    </row>
    <row r="840" spans="2:3" x14ac:dyDescent="0.25">
      <c r="B840" s="96"/>
      <c r="C840" t="s">
        <v>1573</v>
      </c>
    </row>
    <row r="841" spans="2:3" x14ac:dyDescent="0.25">
      <c r="B841" s="96"/>
    </row>
    <row r="842" spans="2:3" x14ac:dyDescent="0.25">
      <c r="B842" s="96"/>
      <c r="C842" s="17" t="s">
        <v>2115</v>
      </c>
    </row>
    <row r="843" spans="2:3" x14ac:dyDescent="0.25">
      <c r="B843" s="96"/>
      <c r="C843" s="17" t="s">
        <v>2067</v>
      </c>
    </row>
    <row r="844" spans="2:3" ht="45" x14ac:dyDescent="0.25">
      <c r="B844" s="96"/>
      <c r="C844" s="55" t="s">
        <v>1419</v>
      </c>
    </row>
    <row r="845" spans="2:3" x14ac:dyDescent="0.25">
      <c r="B845" s="96"/>
    </row>
    <row r="846" spans="2:3" x14ac:dyDescent="0.25">
      <c r="B846" s="96"/>
      <c r="C846" s="17" t="s">
        <v>2068</v>
      </c>
    </row>
    <row r="847" spans="2:3" ht="45" x14ac:dyDescent="0.25">
      <c r="B847" s="96"/>
      <c r="C847" s="55" t="s">
        <v>1921</v>
      </c>
    </row>
    <row r="848" spans="2:3" x14ac:dyDescent="0.25">
      <c r="B848" s="96"/>
    </row>
    <row r="849" spans="2:3" x14ac:dyDescent="0.25">
      <c r="B849" s="96"/>
      <c r="C849" s="17" t="s">
        <v>2116</v>
      </c>
    </row>
    <row r="850" spans="2:3" x14ac:dyDescent="0.25">
      <c r="B850" s="96"/>
      <c r="C850" s="17" t="s">
        <v>2070</v>
      </c>
    </row>
    <row r="851" spans="2:3" ht="45" x14ac:dyDescent="0.25">
      <c r="B851" s="96"/>
      <c r="C851" s="55" t="s">
        <v>1420</v>
      </c>
    </row>
    <row r="852" spans="2:3" x14ac:dyDescent="0.25">
      <c r="B852" s="96"/>
    </row>
    <row r="853" spans="2:3" x14ac:dyDescent="0.25">
      <c r="B853" s="96"/>
      <c r="C853" t="s">
        <v>1422</v>
      </c>
    </row>
    <row r="854" spans="2:3" x14ac:dyDescent="0.25">
      <c r="B854" s="96"/>
      <c r="C854" t="s">
        <v>1421</v>
      </c>
    </row>
    <row r="855" spans="2:3" x14ac:dyDescent="0.25">
      <c r="B855" s="96"/>
      <c r="C855" t="s">
        <v>1423</v>
      </c>
    </row>
    <row r="856" spans="2:3" x14ac:dyDescent="0.25">
      <c r="B856" s="96"/>
      <c r="C856" t="s">
        <v>1424</v>
      </c>
    </row>
    <row r="857" spans="2:3" x14ac:dyDescent="0.25">
      <c r="B857" s="96"/>
      <c r="C857" t="s">
        <v>1428</v>
      </c>
    </row>
    <row r="858" spans="2:3" x14ac:dyDescent="0.25">
      <c r="B858" s="96"/>
      <c r="C858" t="s">
        <v>1421</v>
      </c>
    </row>
    <row r="859" spans="2:3" x14ac:dyDescent="0.25">
      <c r="B859" s="96"/>
      <c r="C859" t="s">
        <v>1427</v>
      </c>
    </row>
    <row r="860" spans="2:3" x14ac:dyDescent="0.25">
      <c r="B860" s="96"/>
      <c r="C860" t="s">
        <v>1424</v>
      </c>
    </row>
    <row r="861" spans="2:3" x14ac:dyDescent="0.25">
      <c r="B861" s="96"/>
      <c r="C861" t="s">
        <v>1426</v>
      </c>
    </row>
    <row r="862" spans="2:3" x14ac:dyDescent="0.25">
      <c r="B862" s="96"/>
    </row>
    <row r="863" spans="2:3" ht="60" x14ac:dyDescent="0.25">
      <c r="B863" s="96"/>
      <c r="C863" s="55" t="s">
        <v>1425</v>
      </c>
    </row>
    <row r="864" spans="2:3" x14ac:dyDescent="0.25">
      <c r="B864" s="96"/>
      <c r="C864" s="55"/>
    </row>
    <row r="865" spans="2:3" x14ac:dyDescent="0.25">
      <c r="B865" s="96"/>
    </row>
    <row r="866" spans="2:3" ht="18.75" x14ac:dyDescent="0.3">
      <c r="B866" s="96"/>
      <c r="C866" s="18" t="s">
        <v>2117</v>
      </c>
    </row>
    <row r="867" spans="2:3" x14ac:dyDescent="0.25">
      <c r="B867" s="96"/>
    </row>
    <row r="868" spans="2:3" x14ac:dyDescent="0.25">
      <c r="B868" s="96"/>
      <c r="C868" s="17" t="s">
        <v>2072</v>
      </c>
    </row>
    <row r="869" spans="2:3" x14ac:dyDescent="0.25">
      <c r="B869" s="96"/>
      <c r="C869" s="17" t="s">
        <v>2118</v>
      </c>
    </row>
    <row r="870" spans="2:3" ht="60" x14ac:dyDescent="0.25">
      <c r="B870" s="96"/>
      <c r="C870" s="55" t="s">
        <v>1429</v>
      </c>
    </row>
    <row r="871" spans="2:3" ht="45" x14ac:dyDescent="0.25">
      <c r="B871" s="96"/>
      <c r="C871" s="55" t="s">
        <v>1430</v>
      </c>
    </row>
    <row r="872" spans="2:3" ht="75" customHeight="1" x14ac:dyDescent="0.25">
      <c r="B872" s="96"/>
      <c r="C872" s="55" t="s">
        <v>1431</v>
      </c>
    </row>
    <row r="873" spans="2:3" x14ac:dyDescent="0.25">
      <c r="B873" s="96"/>
    </row>
    <row r="874" spans="2:3" x14ac:dyDescent="0.25">
      <c r="B874" s="96"/>
      <c r="C874" s="17" t="s">
        <v>2119</v>
      </c>
    </row>
    <row r="875" spans="2:3" x14ac:dyDescent="0.25">
      <c r="B875" s="96"/>
      <c r="C875" t="s">
        <v>1142</v>
      </c>
    </row>
    <row r="876" spans="2:3" x14ac:dyDescent="0.25">
      <c r="B876" s="96"/>
      <c r="C876" t="s">
        <v>2709</v>
      </c>
    </row>
    <row r="877" spans="2:3" x14ac:dyDescent="0.25">
      <c r="B877" s="96"/>
      <c r="C877" t="s">
        <v>1144</v>
      </c>
    </row>
    <row r="878" spans="2:3" x14ac:dyDescent="0.25">
      <c r="B878" s="96"/>
      <c r="C878" t="s">
        <v>1434</v>
      </c>
    </row>
    <row r="879" spans="2:3" ht="45" customHeight="1" x14ac:dyDescent="0.25">
      <c r="B879" s="96"/>
      <c r="C879" s="55" t="s">
        <v>1432</v>
      </c>
    </row>
    <row r="880" spans="2:3" x14ac:dyDescent="0.25">
      <c r="B880" s="96"/>
      <c r="C880" t="s">
        <v>1433</v>
      </c>
    </row>
    <row r="881" spans="2:3" x14ac:dyDescent="0.25">
      <c r="B881" s="96"/>
      <c r="C881" s="33" t="s">
        <v>1435</v>
      </c>
    </row>
    <row r="882" spans="2:3" ht="30" x14ac:dyDescent="0.25">
      <c r="B882" s="96"/>
      <c r="C882" s="153" t="s">
        <v>1436</v>
      </c>
    </row>
    <row r="883" spans="2:3" x14ac:dyDescent="0.25">
      <c r="B883" s="96"/>
      <c r="C883" s="33" t="s">
        <v>1437</v>
      </c>
    </row>
    <row r="884" spans="2:3" ht="30" x14ac:dyDescent="0.25">
      <c r="B884" s="96"/>
      <c r="C884" s="153" t="s">
        <v>1438</v>
      </c>
    </row>
    <row r="885" spans="2:3" x14ac:dyDescent="0.25">
      <c r="B885" s="96"/>
      <c r="C885" s="33" t="s">
        <v>1439</v>
      </c>
    </row>
    <row r="886" spans="2:3" ht="30" x14ac:dyDescent="0.25">
      <c r="B886" s="96"/>
      <c r="C886" s="153" t="s">
        <v>1440</v>
      </c>
    </row>
    <row r="887" spans="2:3" x14ac:dyDescent="0.25">
      <c r="B887" s="96"/>
      <c r="C887" s="33" t="s">
        <v>1441</v>
      </c>
    </row>
    <row r="888" spans="2:3" x14ac:dyDescent="0.25">
      <c r="B888" s="96"/>
      <c r="C888" s="33" t="s">
        <v>1442</v>
      </c>
    </row>
    <row r="889" spans="2:3" x14ac:dyDescent="0.25">
      <c r="B889" s="96"/>
      <c r="C889" s="33" t="s">
        <v>1443</v>
      </c>
    </row>
    <row r="890" spans="2:3" x14ac:dyDescent="0.25">
      <c r="B890" s="96"/>
      <c r="C890" s="33" t="s">
        <v>1444</v>
      </c>
    </row>
    <row r="891" spans="2:3" x14ac:dyDescent="0.25">
      <c r="B891" s="96"/>
      <c r="C891" s="33" t="s">
        <v>1445</v>
      </c>
    </row>
    <row r="892" spans="2:3" ht="30" x14ac:dyDescent="0.25">
      <c r="B892" s="96"/>
      <c r="C892" s="55" t="s">
        <v>1446</v>
      </c>
    </row>
    <row r="893" spans="2:3" x14ac:dyDescent="0.25">
      <c r="B893" s="96"/>
    </row>
    <row r="894" spans="2:3" x14ac:dyDescent="0.25">
      <c r="B894" s="96"/>
      <c r="C894" s="17" t="s">
        <v>2120</v>
      </c>
    </row>
    <row r="895" spans="2:3" ht="30" customHeight="1" x14ac:dyDescent="0.25">
      <c r="B895" s="96"/>
      <c r="C895" s="55" t="s">
        <v>1447</v>
      </c>
    </row>
    <row r="896" spans="2:3" x14ac:dyDescent="0.25">
      <c r="B896" s="96"/>
      <c r="C896" s="169" t="s">
        <v>1448</v>
      </c>
    </row>
    <row r="897" spans="2:3" ht="30" x14ac:dyDescent="0.25">
      <c r="B897" s="96"/>
      <c r="C897" s="55" t="s">
        <v>1449</v>
      </c>
    </row>
    <row r="898" spans="2:3" x14ac:dyDescent="0.25">
      <c r="B898" s="96"/>
    </row>
    <row r="899" spans="2:3" x14ac:dyDescent="0.25">
      <c r="B899" s="96"/>
      <c r="C899" t="s">
        <v>1451</v>
      </c>
    </row>
    <row r="900" spans="2:3" x14ac:dyDescent="0.25">
      <c r="B900" s="96"/>
    </row>
    <row r="901" spans="2:3" x14ac:dyDescent="0.25">
      <c r="B901" s="96"/>
      <c r="C901" s="20" t="s">
        <v>220</v>
      </c>
    </row>
    <row r="902" spans="2:3" x14ac:dyDescent="0.25">
      <c r="B902" s="96"/>
      <c r="C902" s="20" t="s">
        <v>221</v>
      </c>
    </row>
    <row r="903" spans="2:3" x14ac:dyDescent="0.25">
      <c r="B903" s="96"/>
    </row>
    <row r="904" spans="2:3" x14ac:dyDescent="0.25">
      <c r="B904" s="96"/>
      <c r="C904" t="s">
        <v>1452</v>
      </c>
    </row>
    <row r="905" spans="2:3" x14ac:dyDescent="0.25">
      <c r="B905" s="96"/>
    </row>
    <row r="906" spans="2:3" x14ac:dyDescent="0.25">
      <c r="B906" s="96"/>
      <c r="C906" s="20" t="s">
        <v>223</v>
      </c>
    </row>
    <row r="907" spans="2:3" x14ac:dyDescent="0.25">
      <c r="B907" s="96"/>
    </row>
    <row r="908" spans="2:3" x14ac:dyDescent="0.25">
      <c r="B908" s="96"/>
      <c r="C908" t="s">
        <v>1453</v>
      </c>
    </row>
    <row r="909" spans="2:3" x14ac:dyDescent="0.25">
      <c r="B909" s="96"/>
      <c r="C909" t="s">
        <v>1454</v>
      </c>
    </row>
    <row r="910" spans="2:3" x14ac:dyDescent="0.25">
      <c r="B910" s="96"/>
      <c r="C910" s="20" t="s">
        <v>226</v>
      </c>
    </row>
    <row r="911" spans="2:3" x14ac:dyDescent="0.25">
      <c r="B911" s="96"/>
      <c r="C911" t="s">
        <v>1455</v>
      </c>
    </row>
    <row r="912" spans="2:3" x14ac:dyDescent="0.25">
      <c r="B912" s="96"/>
      <c r="C912" s="20" t="s">
        <v>228</v>
      </c>
    </row>
    <row r="913" spans="2:3" x14ac:dyDescent="0.25">
      <c r="B913" s="96"/>
      <c r="C913" s="20"/>
    </row>
    <row r="914" spans="2:3" x14ac:dyDescent="0.25">
      <c r="B914" s="96"/>
      <c r="C914" t="s">
        <v>1456</v>
      </c>
    </row>
    <row r="915" spans="2:3" x14ac:dyDescent="0.25">
      <c r="B915" s="96"/>
      <c r="C915" s="20" t="s">
        <v>230</v>
      </c>
    </row>
    <row r="916" spans="2:3" x14ac:dyDescent="0.25">
      <c r="B916" s="96"/>
      <c r="C916" t="s">
        <v>1457</v>
      </c>
    </row>
    <row r="917" spans="2:3" x14ac:dyDescent="0.25">
      <c r="B917" s="96"/>
      <c r="C917" s="20" t="s">
        <v>232</v>
      </c>
    </row>
    <row r="918" spans="2:3" x14ac:dyDescent="0.25">
      <c r="B918" s="96"/>
      <c r="C918" s="20"/>
    </row>
    <row r="919" spans="2:3" ht="45" x14ac:dyDescent="0.25">
      <c r="B919" s="96"/>
      <c r="C919" s="55" t="s">
        <v>1459</v>
      </c>
    </row>
    <row r="920" spans="2:3" x14ac:dyDescent="0.25">
      <c r="B920" s="96"/>
      <c r="C920" t="s">
        <v>1460</v>
      </c>
    </row>
    <row r="921" spans="2:3" x14ac:dyDescent="0.25">
      <c r="B921" s="96"/>
    </row>
    <row r="922" spans="2:3" x14ac:dyDescent="0.25">
      <c r="B922" s="96"/>
      <c r="C922" s="17" t="s">
        <v>2121</v>
      </c>
    </row>
    <row r="923" spans="2:3" ht="75" x14ac:dyDescent="0.25">
      <c r="B923" s="96"/>
      <c r="C923" s="55" t="s">
        <v>1461</v>
      </c>
    </row>
    <row r="924" spans="2:3" x14ac:dyDescent="0.25">
      <c r="B924" s="96"/>
      <c r="C924" s="55"/>
    </row>
    <row r="925" spans="2:3" x14ac:dyDescent="0.25">
      <c r="B925" s="96"/>
      <c r="C925" s="276" t="s">
        <v>2206</v>
      </c>
    </row>
    <row r="926" spans="2:3" x14ac:dyDescent="0.25">
      <c r="B926" s="96"/>
    </row>
    <row r="927" spans="2:3" x14ac:dyDescent="0.25">
      <c r="B927" s="96"/>
      <c r="C927" s="17" t="s">
        <v>2122</v>
      </c>
    </row>
    <row r="928" spans="2:3" ht="30" x14ac:dyDescent="0.25">
      <c r="B928" s="96"/>
      <c r="C928" s="55" t="s">
        <v>1462</v>
      </c>
    </row>
    <row r="929" spans="2:3" x14ac:dyDescent="0.25">
      <c r="B929" s="96"/>
    </row>
    <row r="930" spans="2:3" x14ac:dyDescent="0.25">
      <c r="B930" s="96"/>
      <c r="C930" s="35" t="s">
        <v>235</v>
      </c>
    </row>
    <row r="931" spans="2:3" x14ac:dyDescent="0.25">
      <c r="B931" s="96"/>
      <c r="C931" s="36" t="s">
        <v>236</v>
      </c>
    </row>
    <row r="932" spans="2:3" x14ac:dyDescent="0.25">
      <c r="B932" s="96"/>
      <c r="C932" s="37" t="s">
        <v>237</v>
      </c>
    </row>
    <row r="933" spans="2:3" x14ac:dyDescent="0.25">
      <c r="B933" s="96"/>
      <c r="C933" s="38" t="s">
        <v>238</v>
      </c>
    </row>
    <row r="934" spans="2:3" x14ac:dyDescent="0.25">
      <c r="B934" s="96"/>
      <c r="C934" s="39" t="s">
        <v>239</v>
      </c>
    </row>
    <row r="935" spans="2:3" x14ac:dyDescent="0.25">
      <c r="B935" s="96"/>
      <c r="C935" s="40" t="s">
        <v>240</v>
      </c>
    </row>
    <row r="936" spans="2:3" x14ac:dyDescent="0.25">
      <c r="B936" s="96"/>
      <c r="C936" s="41" t="s">
        <v>241</v>
      </c>
    </row>
    <row r="937" spans="2:3" x14ac:dyDescent="0.25">
      <c r="B937" s="96"/>
    </row>
    <row r="938" spans="2:3" x14ac:dyDescent="0.25">
      <c r="B938" s="96"/>
      <c r="C938" t="s">
        <v>1467</v>
      </c>
    </row>
    <row r="939" spans="2:3" x14ac:dyDescent="0.25">
      <c r="B939" s="96"/>
    </row>
    <row r="940" spans="2:3" x14ac:dyDescent="0.25">
      <c r="B940" s="96"/>
      <c r="C940" t="s">
        <v>1468</v>
      </c>
    </row>
    <row r="941" spans="2:3" x14ac:dyDescent="0.25">
      <c r="B941" s="96"/>
      <c r="C941" t="s">
        <v>1469</v>
      </c>
    </row>
    <row r="942" spans="2:3" x14ac:dyDescent="0.25">
      <c r="B942" s="96"/>
    </row>
    <row r="943" spans="2:3" x14ac:dyDescent="0.25">
      <c r="B943" s="96"/>
      <c r="C943" s="162" t="s">
        <v>2206</v>
      </c>
    </row>
    <row r="944" spans="2:3" x14ac:dyDescent="0.25">
      <c r="B944" s="96"/>
    </row>
    <row r="945" spans="2:3" x14ac:dyDescent="0.25">
      <c r="B945" s="96"/>
      <c r="C945" s="17" t="s">
        <v>2123</v>
      </c>
    </row>
    <row r="946" spans="2:3" x14ac:dyDescent="0.25">
      <c r="B946" s="96"/>
      <c r="C946" t="s">
        <v>1463</v>
      </c>
    </row>
    <row r="947" spans="2:3" x14ac:dyDescent="0.25">
      <c r="B947" s="96"/>
    </row>
    <row r="948" spans="2:3" x14ac:dyDescent="0.25">
      <c r="B948" s="96"/>
      <c r="C948" s="162" t="s">
        <v>2209</v>
      </c>
    </row>
    <row r="949" spans="2:3" x14ac:dyDescent="0.25">
      <c r="B949" s="96"/>
    </row>
    <row r="950" spans="2:3" x14ac:dyDescent="0.25">
      <c r="B950" s="96"/>
      <c r="C950" s="17" t="s">
        <v>2124</v>
      </c>
    </row>
    <row r="951" spans="2:3" x14ac:dyDescent="0.25">
      <c r="B951" s="96"/>
      <c r="C951" s="17" t="s">
        <v>2125</v>
      </c>
    </row>
    <row r="952" spans="2:3" x14ac:dyDescent="0.25">
      <c r="B952" s="96"/>
      <c r="C952" t="s">
        <v>1464</v>
      </c>
    </row>
    <row r="953" spans="2:3" x14ac:dyDescent="0.25">
      <c r="B953" s="96"/>
    </row>
    <row r="954" spans="2:3" x14ac:dyDescent="0.25">
      <c r="B954" s="96"/>
      <c r="C954" s="17" t="s">
        <v>2081</v>
      </c>
    </row>
    <row r="955" spans="2:3" x14ac:dyDescent="0.25">
      <c r="B955" s="96"/>
      <c r="C955" t="s">
        <v>1465</v>
      </c>
    </row>
    <row r="956" spans="2:3" x14ac:dyDescent="0.25">
      <c r="B956" s="96"/>
      <c r="C956" t="s">
        <v>1466</v>
      </c>
    </row>
    <row r="957" spans="2:3" x14ac:dyDescent="0.25">
      <c r="B957" s="96"/>
    </row>
    <row r="958" spans="2:3" x14ac:dyDescent="0.25">
      <c r="B958" s="96"/>
      <c r="C958" s="17" t="s">
        <v>2082</v>
      </c>
    </row>
    <row r="959" spans="2:3" ht="75" customHeight="1" x14ac:dyDescent="0.25">
      <c r="B959" s="96"/>
      <c r="C959" s="55" t="s">
        <v>1471</v>
      </c>
    </row>
    <row r="960" spans="2:3" x14ac:dyDescent="0.25">
      <c r="B960" s="96"/>
    </row>
    <row r="961" spans="2:3" x14ac:dyDescent="0.25">
      <c r="B961" s="96"/>
      <c r="C961" t="s">
        <v>1470</v>
      </c>
    </row>
    <row r="962" spans="2:3" x14ac:dyDescent="0.25">
      <c r="B962" s="96"/>
      <c r="C962" t="s">
        <v>1478</v>
      </c>
    </row>
    <row r="963" spans="2:3" x14ac:dyDescent="0.25">
      <c r="B963" s="96"/>
      <c r="C963" s="55" t="s">
        <v>1479</v>
      </c>
    </row>
    <row r="964" spans="2:3" ht="30" x14ac:dyDescent="0.25">
      <c r="B964" s="96"/>
      <c r="C964" s="55" t="s">
        <v>1480</v>
      </c>
    </row>
    <row r="965" spans="2:3" x14ac:dyDescent="0.25">
      <c r="B965" s="96"/>
      <c r="C965" t="s">
        <v>1473</v>
      </c>
    </row>
    <row r="966" spans="2:3" ht="30" x14ac:dyDescent="0.25">
      <c r="B966" s="96"/>
      <c r="C966" s="55" t="s">
        <v>1481</v>
      </c>
    </row>
    <row r="967" spans="2:3" ht="30" x14ac:dyDescent="0.25">
      <c r="B967" s="96"/>
      <c r="C967" s="55" t="s">
        <v>1482</v>
      </c>
    </row>
    <row r="968" spans="2:3" x14ac:dyDescent="0.25">
      <c r="B968" s="96"/>
      <c r="C968" s="155" t="s">
        <v>1483</v>
      </c>
    </row>
    <row r="969" spans="2:3" ht="30" x14ac:dyDescent="0.25">
      <c r="B969" s="96"/>
      <c r="C969" s="55" t="s">
        <v>1474</v>
      </c>
    </row>
    <row r="970" spans="2:3" ht="30" x14ac:dyDescent="0.25">
      <c r="B970" s="96"/>
      <c r="C970" s="55" t="s">
        <v>1475</v>
      </c>
    </row>
    <row r="971" spans="2:3" x14ac:dyDescent="0.25">
      <c r="B971" s="96"/>
      <c r="C971" t="s">
        <v>2173</v>
      </c>
    </row>
    <row r="972" spans="2:3" x14ac:dyDescent="0.25">
      <c r="B972" s="96"/>
    </row>
    <row r="973" spans="2:3" x14ac:dyDescent="0.25">
      <c r="B973" s="96"/>
      <c r="C973" s="17" t="s">
        <v>2083</v>
      </c>
    </row>
    <row r="974" spans="2:3" x14ac:dyDescent="0.25">
      <c r="B974" s="96"/>
      <c r="C974" t="s">
        <v>1476</v>
      </c>
    </row>
    <row r="975" spans="2:3" ht="45" x14ac:dyDescent="0.25">
      <c r="B975" s="96"/>
      <c r="C975" s="55" t="s">
        <v>1477</v>
      </c>
    </row>
    <row r="976" spans="2:3" x14ac:dyDescent="0.25">
      <c r="B976" s="96"/>
    </row>
    <row r="977" spans="2:3" x14ac:dyDescent="0.25">
      <c r="B977" s="96"/>
      <c r="C977" s="17" t="s">
        <v>2084</v>
      </c>
    </row>
    <row r="978" spans="2:3" ht="45" x14ac:dyDescent="0.25">
      <c r="B978" s="96"/>
      <c r="C978" s="55" t="s">
        <v>1484</v>
      </c>
    </row>
    <row r="979" spans="2:3" x14ac:dyDescent="0.25">
      <c r="B979" s="96"/>
    </row>
    <row r="980" spans="2:3" x14ac:dyDescent="0.25">
      <c r="B980" s="96"/>
      <c r="C980" t="s">
        <v>1485</v>
      </c>
    </row>
    <row r="981" spans="2:3" x14ac:dyDescent="0.25">
      <c r="B981" s="96"/>
      <c r="C981" t="s">
        <v>1486</v>
      </c>
    </row>
    <row r="982" spans="2:3" x14ac:dyDescent="0.25">
      <c r="B982" s="96"/>
      <c r="C982" t="s">
        <v>2507</v>
      </c>
    </row>
    <row r="983" spans="2:3" x14ac:dyDescent="0.25">
      <c r="B983" s="96"/>
      <c r="C983" t="s">
        <v>1487</v>
      </c>
    </row>
    <row r="984" spans="2:3" x14ac:dyDescent="0.25">
      <c r="B984" s="96"/>
    </row>
    <row r="985" spans="2:3" x14ac:dyDescent="0.25">
      <c r="B985" s="96"/>
      <c r="C985" t="s">
        <v>1488</v>
      </c>
    </row>
    <row r="986" spans="2:3" x14ac:dyDescent="0.25">
      <c r="B986" s="96"/>
      <c r="C986" t="s">
        <v>1489</v>
      </c>
    </row>
    <row r="987" spans="2:3" x14ac:dyDescent="0.25">
      <c r="B987" s="96"/>
      <c r="C987" t="s">
        <v>2508</v>
      </c>
    </row>
    <row r="988" spans="2:3" x14ac:dyDescent="0.25">
      <c r="B988" s="96"/>
      <c r="C988" t="s">
        <v>1486</v>
      </c>
    </row>
    <row r="989" spans="2:3" x14ac:dyDescent="0.25">
      <c r="B989" s="96"/>
      <c r="C989" t="s">
        <v>1490</v>
      </c>
    </row>
    <row r="990" spans="2:3" x14ac:dyDescent="0.25">
      <c r="B990" s="96"/>
      <c r="C990" t="s">
        <v>2174</v>
      </c>
    </row>
    <row r="991" spans="2:3" x14ac:dyDescent="0.25">
      <c r="B991" s="96"/>
      <c r="C991" t="s">
        <v>1491</v>
      </c>
    </row>
    <row r="992" spans="2:3" x14ac:dyDescent="0.25">
      <c r="B992" s="96"/>
    </row>
    <row r="993" spans="2:3" x14ac:dyDescent="0.25">
      <c r="B993" s="96"/>
      <c r="C993" t="s">
        <v>1492</v>
      </c>
    </row>
    <row r="994" spans="2:3" x14ac:dyDescent="0.25">
      <c r="B994" s="96"/>
    </row>
    <row r="995" spans="2:3" x14ac:dyDescent="0.25">
      <c r="B995" s="96"/>
      <c r="C995" t="s">
        <v>1493</v>
      </c>
    </row>
    <row r="996" spans="2:3" x14ac:dyDescent="0.25">
      <c r="B996" s="96"/>
      <c r="C996" s="153" t="s">
        <v>1494</v>
      </c>
    </row>
    <row r="997" spans="2:3" x14ac:dyDescent="0.25">
      <c r="B997" s="96"/>
      <c r="C997" s="153" t="s">
        <v>1495</v>
      </c>
    </row>
    <row r="998" spans="2:3" x14ac:dyDescent="0.25">
      <c r="B998" s="96"/>
      <c r="C998" s="153" t="s">
        <v>1496</v>
      </c>
    </row>
    <row r="999" spans="2:3" x14ac:dyDescent="0.25">
      <c r="B999" s="96"/>
      <c r="C999" s="153" t="s">
        <v>1397</v>
      </c>
    </row>
    <row r="1000" spans="2:3" x14ac:dyDescent="0.25">
      <c r="B1000" s="96"/>
      <c r="C1000" s="153" t="s">
        <v>1497</v>
      </c>
    </row>
    <row r="1001" spans="2:3" x14ac:dyDescent="0.25">
      <c r="B1001" s="96"/>
      <c r="C1001" s="153" t="s">
        <v>1498</v>
      </c>
    </row>
    <row r="1002" spans="2:3" x14ac:dyDescent="0.25">
      <c r="B1002" s="96"/>
      <c r="C1002" t="s">
        <v>1499</v>
      </c>
    </row>
    <row r="1003" spans="2:3" x14ac:dyDescent="0.25">
      <c r="B1003" s="96"/>
      <c r="C1003" t="s">
        <v>1500</v>
      </c>
    </row>
    <row r="1004" spans="2:3" x14ac:dyDescent="0.25">
      <c r="B1004" s="96"/>
    </row>
    <row r="1005" spans="2:3" x14ac:dyDescent="0.25">
      <c r="B1005" s="96"/>
      <c r="C1005" t="s">
        <v>1501</v>
      </c>
    </row>
    <row r="1006" spans="2:3" x14ac:dyDescent="0.25">
      <c r="B1006" s="96"/>
      <c r="C1006" t="s">
        <v>1502</v>
      </c>
    </row>
    <row r="1007" spans="2:3" x14ac:dyDescent="0.25">
      <c r="B1007" s="96"/>
      <c r="C1007" t="s">
        <v>1503</v>
      </c>
    </row>
    <row r="1008" spans="2:3" ht="15" customHeight="1" x14ac:dyDescent="0.25">
      <c r="B1008" s="96"/>
      <c r="C1008" s="55" t="s">
        <v>1504</v>
      </c>
    </row>
    <row r="1009" spans="2:3" x14ac:dyDescent="0.25">
      <c r="B1009" s="96"/>
      <c r="C1009" t="s">
        <v>1505</v>
      </c>
    </row>
    <row r="1010" spans="2:3" x14ac:dyDescent="0.25">
      <c r="B1010" s="96"/>
      <c r="C1010" t="s">
        <v>1506</v>
      </c>
    </row>
    <row r="1011" spans="2:3" x14ac:dyDescent="0.25">
      <c r="B1011" s="96"/>
    </row>
    <row r="1012" spans="2:3" x14ac:dyDescent="0.25">
      <c r="B1012" s="96"/>
      <c r="C1012" t="s">
        <v>1507</v>
      </c>
    </row>
    <row r="1013" spans="2:3" x14ac:dyDescent="0.25">
      <c r="B1013" s="96"/>
      <c r="C1013" t="s">
        <v>1508</v>
      </c>
    </row>
    <row r="1014" spans="2:3" x14ac:dyDescent="0.25">
      <c r="B1014" s="96"/>
      <c r="C1014" t="s">
        <v>1503</v>
      </c>
    </row>
    <row r="1015" spans="2:3" x14ac:dyDescent="0.25">
      <c r="B1015" s="96"/>
      <c r="C1015" t="s">
        <v>1509</v>
      </c>
    </row>
    <row r="1016" spans="2:3" x14ac:dyDescent="0.25">
      <c r="B1016" s="96"/>
      <c r="C1016" t="s">
        <v>1511</v>
      </c>
    </row>
    <row r="1017" spans="2:3" x14ac:dyDescent="0.25">
      <c r="B1017" s="96"/>
      <c r="C1017" t="s">
        <v>1512</v>
      </c>
    </row>
    <row r="1018" spans="2:3" x14ac:dyDescent="0.25">
      <c r="B1018" s="96"/>
      <c r="C1018" t="s">
        <v>1513</v>
      </c>
    </row>
    <row r="1019" spans="2:3" x14ac:dyDescent="0.25">
      <c r="B1019" s="96"/>
      <c r="C1019" t="s">
        <v>1514</v>
      </c>
    </row>
    <row r="1020" spans="2:3" x14ac:dyDescent="0.25">
      <c r="B1020" s="96"/>
      <c r="C1020" t="s">
        <v>1515</v>
      </c>
    </row>
    <row r="1021" spans="2:3" x14ac:dyDescent="0.25">
      <c r="B1021" s="96"/>
      <c r="C1021" t="s">
        <v>1506</v>
      </c>
    </row>
    <row r="1022" spans="2:3" x14ac:dyDescent="0.25">
      <c r="B1022" s="96"/>
    </row>
    <row r="1023" spans="2:3" x14ac:dyDescent="0.25">
      <c r="B1023" s="96"/>
      <c r="C1023" t="s">
        <v>1517</v>
      </c>
    </row>
    <row r="1024" spans="2:3" x14ac:dyDescent="0.25">
      <c r="B1024" s="96"/>
      <c r="C1024" t="s">
        <v>1518</v>
      </c>
    </row>
    <row r="1025" spans="2:3" x14ac:dyDescent="0.25">
      <c r="B1025" s="96"/>
      <c r="C1025" t="s">
        <v>1505</v>
      </c>
    </row>
    <row r="1026" spans="2:3" x14ac:dyDescent="0.25">
      <c r="B1026" s="96"/>
      <c r="C1026" t="s">
        <v>1506</v>
      </c>
    </row>
    <row r="1027" spans="2:3" x14ac:dyDescent="0.25">
      <c r="B1027" s="96"/>
      <c r="C1027" t="s">
        <v>1519</v>
      </c>
    </row>
    <row r="1028" spans="2:3" x14ac:dyDescent="0.25">
      <c r="B1028" s="96"/>
      <c r="C1028" s="42" t="s">
        <v>1520</v>
      </c>
    </row>
    <row r="1029" spans="2:3" x14ac:dyDescent="0.25">
      <c r="B1029" s="96"/>
      <c r="C1029" s="42" t="s">
        <v>1521</v>
      </c>
    </row>
    <row r="1030" spans="2:3" x14ac:dyDescent="0.25">
      <c r="B1030" s="96"/>
      <c r="C1030" s="42" t="s">
        <v>1522</v>
      </c>
    </row>
    <row r="1031" spans="2:3" x14ac:dyDescent="0.25">
      <c r="B1031" s="96"/>
      <c r="C1031" s="42" t="s">
        <v>1953</v>
      </c>
    </row>
    <row r="1032" spans="2:3" x14ac:dyDescent="0.25">
      <c r="B1032" s="96"/>
      <c r="C1032" s="42" t="s">
        <v>1523</v>
      </c>
    </row>
    <row r="1033" spans="2:3" x14ac:dyDescent="0.25">
      <c r="B1033" s="96"/>
      <c r="C1033" s="42" t="s">
        <v>1524</v>
      </c>
    </row>
    <row r="1034" spans="2:3" x14ac:dyDescent="0.25">
      <c r="B1034" s="96"/>
      <c r="C1034" s="43" t="s">
        <v>279</v>
      </c>
    </row>
    <row r="1035" spans="2:3" x14ac:dyDescent="0.25">
      <c r="B1035" s="96"/>
    </row>
    <row r="1036" spans="2:3" ht="30" x14ac:dyDescent="0.25">
      <c r="B1036" s="96"/>
      <c r="C1036" s="55" t="s">
        <v>1341</v>
      </c>
    </row>
    <row r="1037" spans="2:3" x14ac:dyDescent="0.25">
      <c r="B1037" s="96"/>
    </row>
    <row r="1038" spans="2:3" x14ac:dyDescent="0.25">
      <c r="B1038" s="96"/>
      <c r="C1038" s="17"/>
    </row>
    <row r="1039" spans="2:3" ht="18.75" x14ac:dyDescent="0.3">
      <c r="B1039" s="96"/>
      <c r="C1039" s="18" t="s">
        <v>2126</v>
      </c>
    </row>
    <row r="1040" spans="2:3" x14ac:dyDescent="0.25">
      <c r="B1040" s="96"/>
    </row>
    <row r="1041" spans="2:3" x14ac:dyDescent="0.25">
      <c r="B1041" s="96"/>
      <c r="C1041" s="17" t="s">
        <v>2086</v>
      </c>
    </row>
    <row r="1042" spans="2:3" ht="30" x14ac:dyDescent="0.25">
      <c r="B1042" s="96"/>
      <c r="C1042" s="55" t="s">
        <v>1538</v>
      </c>
    </row>
    <row r="1043" spans="2:3" x14ac:dyDescent="0.25">
      <c r="B1043" s="96"/>
    </row>
    <row r="1044" spans="2:3" x14ac:dyDescent="0.25">
      <c r="B1044" s="96"/>
      <c r="C1044" t="s">
        <v>1540</v>
      </c>
    </row>
    <row r="1045" spans="2:3" x14ac:dyDescent="0.25">
      <c r="B1045" s="96"/>
      <c r="C1045" s="33" t="s">
        <v>1542</v>
      </c>
    </row>
    <row r="1046" spans="2:3" x14ac:dyDescent="0.25">
      <c r="B1046" s="96"/>
      <c r="C1046" s="33" t="s">
        <v>1541</v>
      </c>
    </row>
    <row r="1047" spans="2:3" ht="45" x14ac:dyDescent="0.25">
      <c r="B1047" s="96"/>
      <c r="C1047" s="154" t="s">
        <v>1544</v>
      </c>
    </row>
    <row r="1048" spans="2:3" x14ac:dyDescent="0.25">
      <c r="B1048" s="96"/>
    </row>
    <row r="1049" spans="2:3" x14ac:dyDescent="0.25">
      <c r="B1049" s="96"/>
      <c r="C1049" t="s">
        <v>1545</v>
      </c>
    </row>
    <row r="1050" spans="2:3" x14ac:dyDescent="0.25">
      <c r="B1050" s="96"/>
      <c r="C1050" s="33" t="s">
        <v>1546</v>
      </c>
    </row>
    <row r="1051" spans="2:3" x14ac:dyDescent="0.25">
      <c r="B1051" s="96"/>
      <c r="C1051" s="33" t="s">
        <v>1542</v>
      </c>
    </row>
    <row r="1052" spans="2:3" x14ac:dyDescent="0.25">
      <c r="B1052" s="96"/>
      <c r="C1052" s="33" t="s">
        <v>1541</v>
      </c>
    </row>
    <row r="1053" spans="2:3" ht="45" x14ac:dyDescent="0.25">
      <c r="B1053" s="96"/>
      <c r="C1053" s="154" t="s">
        <v>1544</v>
      </c>
    </row>
    <row r="1054" spans="2:3" x14ac:dyDescent="0.25">
      <c r="B1054" s="96"/>
    </row>
    <row r="1055" spans="2:3" x14ac:dyDescent="0.25">
      <c r="B1055" s="96"/>
      <c r="C1055" s="17" t="s">
        <v>2690</v>
      </c>
    </row>
    <row r="1056" spans="2:3" ht="75" x14ac:dyDescent="0.25">
      <c r="B1056" s="96"/>
      <c r="C1056" s="55" t="s">
        <v>1547</v>
      </c>
    </row>
    <row r="1057" spans="2:3" x14ac:dyDescent="0.25">
      <c r="B1057" s="96"/>
    </row>
    <row r="1058" spans="2:3" x14ac:dyDescent="0.25">
      <c r="B1058" s="96"/>
      <c r="C1058" t="s">
        <v>1548</v>
      </c>
    </row>
    <row r="1059" spans="2:3" x14ac:dyDescent="0.25">
      <c r="B1059" s="96"/>
      <c r="C1059" t="s">
        <v>1549</v>
      </c>
    </row>
    <row r="1060" spans="2:3" x14ac:dyDescent="0.25">
      <c r="B1060" s="96"/>
      <c r="C1060" t="s">
        <v>2671</v>
      </c>
    </row>
    <row r="1061" spans="2:3" x14ac:dyDescent="0.25">
      <c r="B1061" s="96"/>
      <c r="C1061" t="s">
        <v>1550</v>
      </c>
    </row>
    <row r="1062" spans="2:3" x14ac:dyDescent="0.25">
      <c r="B1062" s="96"/>
    </row>
    <row r="1063" spans="2:3" x14ac:dyDescent="0.25">
      <c r="B1063" s="96"/>
      <c r="C1063" t="s">
        <v>1551</v>
      </c>
    </row>
    <row r="1064" spans="2:3" x14ac:dyDescent="0.25">
      <c r="B1064" s="96"/>
      <c r="C1064" t="s">
        <v>1552</v>
      </c>
    </row>
    <row r="1065" spans="2:3" x14ac:dyDescent="0.25">
      <c r="B1065" s="96"/>
    </row>
    <row r="1066" spans="2:3" x14ac:dyDescent="0.25">
      <c r="B1066" s="96"/>
      <c r="C1066" t="s">
        <v>1553</v>
      </c>
    </row>
    <row r="1067" spans="2:3" x14ac:dyDescent="0.25">
      <c r="B1067" s="96"/>
    </row>
    <row r="1068" spans="2:3" x14ac:dyDescent="0.25">
      <c r="B1068" s="96"/>
      <c r="C1068" t="s">
        <v>1554</v>
      </c>
    </row>
    <row r="1069" spans="2:3" x14ac:dyDescent="0.25">
      <c r="B1069" s="96"/>
      <c r="C1069" t="s">
        <v>1555</v>
      </c>
    </row>
    <row r="1070" spans="2:3" x14ac:dyDescent="0.25">
      <c r="B1070" s="96"/>
      <c r="C1070" t="s">
        <v>1556</v>
      </c>
    </row>
    <row r="1071" spans="2:3" x14ac:dyDescent="0.25">
      <c r="B1071" s="96"/>
      <c r="C1071" t="s">
        <v>1557</v>
      </c>
    </row>
    <row r="1072" spans="2:3" x14ac:dyDescent="0.25">
      <c r="B1072" s="96"/>
    </row>
    <row r="1073" spans="2:3" x14ac:dyDescent="0.25">
      <c r="B1073" s="96"/>
      <c r="C1073" t="s">
        <v>1558</v>
      </c>
    </row>
    <row r="1074" spans="2:3" x14ac:dyDescent="0.25">
      <c r="B1074" s="96"/>
      <c r="C1074" t="s">
        <v>1555</v>
      </c>
    </row>
    <row r="1075" spans="2:3" x14ac:dyDescent="0.25">
      <c r="B1075" s="96"/>
      <c r="C1075" t="s">
        <v>1559</v>
      </c>
    </row>
    <row r="1076" spans="2:3" x14ac:dyDescent="0.25">
      <c r="B1076" s="96"/>
      <c r="C1076" t="s">
        <v>1560</v>
      </c>
    </row>
    <row r="1077" spans="2:3" x14ac:dyDescent="0.25">
      <c r="B1077" s="96"/>
    </row>
    <row r="1078" spans="2:3" x14ac:dyDescent="0.25">
      <c r="B1078" s="96"/>
      <c r="C1078" t="s">
        <v>1561</v>
      </c>
    </row>
    <row r="1079" spans="2:3" x14ac:dyDescent="0.25">
      <c r="B1079" s="96"/>
      <c r="C1079" t="s">
        <v>1555</v>
      </c>
    </row>
    <row r="1080" spans="2:3" x14ac:dyDescent="0.25">
      <c r="B1080" s="96"/>
      <c r="C1080" t="s">
        <v>1559</v>
      </c>
    </row>
    <row r="1081" spans="2:3" x14ac:dyDescent="0.25">
      <c r="B1081" s="96"/>
      <c r="C1081" t="s">
        <v>1562</v>
      </c>
    </row>
    <row r="1082" spans="2:3" x14ac:dyDescent="0.25">
      <c r="B1082" s="96"/>
    </row>
    <row r="1083" spans="2:3" x14ac:dyDescent="0.25">
      <c r="B1083" s="96"/>
      <c r="C1083" t="s">
        <v>1563</v>
      </c>
    </row>
    <row r="1084" spans="2:3" x14ac:dyDescent="0.25">
      <c r="B1084" s="96"/>
      <c r="C1084" t="s">
        <v>1564</v>
      </c>
    </row>
    <row r="1085" spans="2:3" ht="30" x14ac:dyDescent="0.25">
      <c r="B1085" s="96"/>
      <c r="C1085" s="55" t="s">
        <v>1565</v>
      </c>
    </row>
    <row r="1086" spans="2:3" x14ac:dyDescent="0.25">
      <c r="B1086" s="96"/>
      <c r="C1086" t="s">
        <v>1566</v>
      </c>
    </row>
    <row r="1087" spans="2:3" x14ac:dyDescent="0.25">
      <c r="B1087" s="96"/>
      <c r="C1087" s="42" t="s">
        <v>1567</v>
      </c>
    </row>
    <row r="1088" spans="2:3" x14ac:dyDescent="0.25">
      <c r="B1088" s="96"/>
      <c r="C1088" s="42" t="s">
        <v>1568</v>
      </c>
    </row>
    <row r="1089" spans="2:3" x14ac:dyDescent="0.25">
      <c r="B1089" s="96"/>
      <c r="C1089" s="42" t="s">
        <v>1569</v>
      </c>
    </row>
    <row r="1090" spans="2:3" ht="30" x14ac:dyDescent="0.25">
      <c r="B1090" s="96"/>
      <c r="C1090" s="55" t="s">
        <v>1570</v>
      </c>
    </row>
    <row r="1091" spans="2:3" x14ac:dyDescent="0.25">
      <c r="B1091" s="96"/>
    </row>
    <row r="1092" spans="2:3" x14ac:dyDescent="0.25">
      <c r="B1092" s="96"/>
      <c r="C1092" s="17" t="s">
        <v>2693</v>
      </c>
    </row>
    <row r="1093" spans="2:3" ht="30" x14ac:dyDescent="0.25">
      <c r="B1093" s="96"/>
      <c r="C1093" s="55" t="s">
        <v>2221</v>
      </c>
    </row>
    <row r="1094" spans="2:3" ht="45" x14ac:dyDescent="0.25">
      <c r="B1094" s="96"/>
      <c r="C1094" s="55" t="s">
        <v>2222</v>
      </c>
    </row>
    <row r="1095" spans="2:3" x14ac:dyDescent="0.25">
      <c r="B1095" s="96"/>
      <c r="C1095" s="55"/>
    </row>
    <row r="1096" spans="2:3" x14ac:dyDescent="0.25">
      <c r="B1096" s="96"/>
      <c r="C1096" t="s">
        <v>2220</v>
      </c>
    </row>
    <row r="1097" spans="2:3" x14ac:dyDescent="0.25">
      <c r="B1097" s="96"/>
      <c r="C1097" t="s">
        <v>297</v>
      </c>
    </row>
    <row r="1098" spans="2:3" x14ac:dyDescent="0.25">
      <c r="B1098" s="96"/>
    </row>
    <row r="1099" spans="2:3" x14ac:dyDescent="0.25">
      <c r="B1099" s="96"/>
      <c r="C1099" t="s">
        <v>2243</v>
      </c>
    </row>
    <row r="1100" spans="2:3" ht="30" x14ac:dyDescent="0.25">
      <c r="B1100" s="96"/>
      <c r="C1100" s="55" t="s">
        <v>2245</v>
      </c>
    </row>
    <row r="1101" spans="2:3" ht="30" x14ac:dyDescent="0.25">
      <c r="B1101" s="96"/>
      <c r="C1101" s="55" t="s">
        <v>2246</v>
      </c>
    </row>
    <row r="1102" spans="2:3" x14ac:dyDescent="0.25">
      <c r="B1102" s="96"/>
      <c r="C1102" s="42" t="s">
        <v>2247</v>
      </c>
    </row>
    <row r="1103" spans="2:3" x14ac:dyDescent="0.25">
      <c r="B1103" s="96"/>
      <c r="C1103" s="42" t="s">
        <v>2248</v>
      </c>
    </row>
    <row r="1104" spans="2:3" x14ac:dyDescent="0.25">
      <c r="B1104" s="96"/>
      <c r="C1104" s="42" t="s">
        <v>2249</v>
      </c>
    </row>
    <row r="1105" spans="2:3" ht="30" x14ac:dyDescent="0.25">
      <c r="B1105" s="96"/>
      <c r="C1105" s="154" t="s">
        <v>2250</v>
      </c>
    </row>
    <row r="1106" spans="2:3" x14ac:dyDescent="0.25">
      <c r="B1106" s="96"/>
      <c r="C1106" s="155" t="s">
        <v>2251</v>
      </c>
    </row>
    <row r="1107" spans="2:3" x14ac:dyDescent="0.25">
      <c r="B1107" s="96"/>
      <c r="C1107" s="155" t="s">
        <v>2252</v>
      </c>
    </row>
    <row r="1108" spans="2:3" ht="30" x14ac:dyDescent="0.25">
      <c r="B1108" s="96"/>
      <c r="C1108" s="55" t="s">
        <v>2253</v>
      </c>
    </row>
    <row r="1109" spans="2:3" x14ac:dyDescent="0.25">
      <c r="B1109" s="96"/>
    </row>
    <row r="1110" spans="2:3" ht="30" x14ac:dyDescent="0.25">
      <c r="B1110" s="96"/>
      <c r="C1110" s="279" t="s">
        <v>2254</v>
      </c>
    </row>
    <row r="1111" spans="2:3" x14ac:dyDescent="0.25">
      <c r="B1111" s="96"/>
    </row>
    <row r="1112" spans="2:3" x14ac:dyDescent="0.25">
      <c r="B1112" s="96"/>
      <c r="C1112" t="s">
        <v>2255</v>
      </c>
    </row>
    <row r="1113" spans="2:3" x14ac:dyDescent="0.25">
      <c r="B1113" s="96"/>
    </row>
    <row r="1114" spans="2:3" x14ac:dyDescent="0.25">
      <c r="B1114" s="96"/>
      <c r="C1114" t="s">
        <v>2256</v>
      </c>
    </row>
    <row r="1115" spans="2:3" ht="45" x14ac:dyDescent="0.25">
      <c r="B1115" s="96"/>
      <c r="C1115" s="55" t="s">
        <v>2257</v>
      </c>
    </row>
    <row r="1116" spans="2:3" ht="30" x14ac:dyDescent="0.25">
      <c r="B1116" s="96"/>
      <c r="C1116" s="55" t="s">
        <v>2258</v>
      </c>
    </row>
    <row r="1117" spans="2:3" x14ac:dyDescent="0.25">
      <c r="B1117" s="96"/>
    </row>
    <row r="1118" spans="2:3" x14ac:dyDescent="0.25">
      <c r="B1118" s="96"/>
      <c r="C1118" t="s">
        <v>2259</v>
      </c>
    </row>
    <row r="1119" spans="2:3" ht="30" x14ac:dyDescent="0.25">
      <c r="B1119" s="96"/>
      <c r="C1119" s="55" t="s">
        <v>2244</v>
      </c>
    </row>
    <row r="1120" spans="2:3" x14ac:dyDescent="0.25">
      <c r="B1120" s="96"/>
      <c r="C1120" s="55" t="s">
        <v>2261</v>
      </c>
    </row>
    <row r="1121" spans="2:3" x14ac:dyDescent="0.25">
      <c r="B1121" s="96"/>
      <c r="C1121" s="55" t="s">
        <v>2262</v>
      </c>
    </row>
    <row r="1122" spans="2:3" x14ac:dyDescent="0.25">
      <c r="B1122" s="96"/>
    </row>
    <row r="1123" spans="2:3" x14ac:dyDescent="0.25">
      <c r="B1123" s="96"/>
      <c r="C1123" t="s">
        <v>2260</v>
      </c>
    </row>
    <row r="1124" spans="2:3" x14ac:dyDescent="0.25">
      <c r="B1124" s="96"/>
      <c r="C1124" s="55" t="s">
        <v>2263</v>
      </c>
    </row>
    <row r="1125" spans="2:3" x14ac:dyDescent="0.25">
      <c r="B1125" s="96"/>
      <c r="C1125" s="55" t="s">
        <v>2261</v>
      </c>
    </row>
    <row r="1126" spans="2:3" x14ac:dyDescent="0.25">
      <c r="B1126" s="96"/>
      <c r="C1126" s="55" t="s">
        <v>2262</v>
      </c>
    </row>
    <row r="1127" spans="2:3" x14ac:dyDescent="0.25">
      <c r="B1127" s="96"/>
    </row>
    <row r="1128" spans="2:3" x14ac:dyDescent="0.25">
      <c r="B1128" s="96"/>
      <c r="C1128" t="s">
        <v>1571</v>
      </c>
    </row>
    <row r="1129" spans="2:3" x14ac:dyDescent="0.25">
      <c r="B1129" s="96"/>
    </row>
    <row r="1130" spans="2:3" x14ac:dyDescent="0.25">
      <c r="B1130" s="96"/>
      <c r="C1130" s="17" t="s">
        <v>2694</v>
      </c>
    </row>
    <row r="1131" spans="2:3" ht="30" x14ac:dyDescent="0.25">
      <c r="B1131" s="96"/>
      <c r="C1131" s="55" t="s">
        <v>1909</v>
      </c>
    </row>
    <row r="1132" spans="2:3" x14ac:dyDescent="0.25">
      <c r="B1132" s="96"/>
    </row>
    <row r="1133" spans="2:3" x14ac:dyDescent="0.25">
      <c r="B1133" s="96"/>
      <c r="C1133" t="s">
        <v>1801</v>
      </c>
    </row>
    <row r="1134" spans="2:3" x14ac:dyDescent="0.25">
      <c r="B1134" s="96"/>
      <c r="C1134" t="s">
        <v>1802</v>
      </c>
    </row>
    <row r="1135" spans="2:3" x14ac:dyDescent="0.25">
      <c r="B1135" s="96"/>
      <c r="C1135" s="33" t="s">
        <v>1965</v>
      </c>
    </row>
    <row r="1136" spans="2:3" x14ac:dyDescent="0.25">
      <c r="B1136" s="96"/>
      <c r="C1136" s="33" t="s">
        <v>1966</v>
      </c>
    </row>
    <row r="1137" spans="2:7" x14ac:dyDescent="0.25">
      <c r="B1137" s="96"/>
      <c r="C1137" t="s">
        <v>1803</v>
      </c>
    </row>
    <row r="1138" spans="2:7" x14ac:dyDescent="0.25">
      <c r="B1138" s="96"/>
    </row>
    <row r="1139" spans="2:7" x14ac:dyDescent="0.25">
      <c r="B1139" s="96"/>
    </row>
    <row r="1140" spans="2:7" ht="18.75" x14ac:dyDescent="0.3">
      <c r="B1140" s="96"/>
      <c r="C1140" s="18" t="s">
        <v>2127</v>
      </c>
    </row>
    <row r="1141" spans="2:7" x14ac:dyDescent="0.25">
      <c r="B1141" s="96"/>
    </row>
    <row r="1142" spans="2:7" x14ac:dyDescent="0.25">
      <c r="B1142" s="96"/>
      <c r="C1142" s="17" t="s">
        <v>2128</v>
      </c>
    </row>
    <row r="1143" spans="2:7" x14ac:dyDescent="0.25">
      <c r="B1143" s="96"/>
      <c r="C1143" s="17" t="s">
        <v>2129</v>
      </c>
    </row>
    <row r="1144" spans="2:7" ht="45" x14ac:dyDescent="0.25">
      <c r="B1144" s="96"/>
      <c r="C1144" s="151" t="s">
        <v>1574</v>
      </c>
    </row>
    <row r="1145" spans="2:7" ht="30" x14ac:dyDescent="0.25">
      <c r="B1145" s="96"/>
      <c r="C1145" s="55" t="s">
        <v>1575</v>
      </c>
    </row>
    <row r="1146" spans="2:7" x14ac:dyDescent="0.25">
      <c r="B1146" s="96"/>
      <c r="C1146" t="s">
        <v>1576</v>
      </c>
    </row>
    <row r="1147" spans="2:7" x14ac:dyDescent="0.25">
      <c r="B1147" s="96"/>
      <c r="C1147" t="s">
        <v>1577</v>
      </c>
    </row>
    <row r="1148" spans="2:7" ht="30" x14ac:dyDescent="0.25">
      <c r="B1148" s="96"/>
      <c r="C1148" s="55" t="s">
        <v>1578</v>
      </c>
    </row>
    <row r="1149" spans="2:7" x14ac:dyDescent="0.25">
      <c r="B1149" s="96"/>
    </row>
    <row r="1150" spans="2:7" x14ac:dyDescent="0.25">
      <c r="B1150" s="96"/>
      <c r="C1150" s="17" t="s">
        <v>2130</v>
      </c>
      <c r="E1150" s="50" t="s">
        <v>1585</v>
      </c>
      <c r="F1150" s="50"/>
      <c r="G1150" s="50"/>
    </row>
    <row r="1151" spans="2:7" ht="30" x14ac:dyDescent="0.25">
      <c r="B1151" s="96"/>
      <c r="C1151" s="55" t="s">
        <v>1579</v>
      </c>
      <c r="E1151" s="152" t="s">
        <v>1588</v>
      </c>
      <c r="F1151" s="152" t="s">
        <v>305</v>
      </c>
      <c r="G1151" s="152" t="s">
        <v>1587</v>
      </c>
    </row>
    <row r="1152" spans="2:7" x14ac:dyDescent="0.25">
      <c r="B1152" s="96"/>
      <c r="E1152" s="548" t="s">
        <v>307</v>
      </c>
      <c r="F1152" s="549" t="s">
        <v>308</v>
      </c>
      <c r="G1152" s="549" t="s">
        <v>1586</v>
      </c>
    </row>
    <row r="1153" spans="2:7" x14ac:dyDescent="0.25">
      <c r="B1153" s="96"/>
      <c r="C1153" t="s">
        <v>1580</v>
      </c>
      <c r="E1153" s="548"/>
      <c r="F1153" s="550"/>
      <c r="G1153" s="550"/>
    </row>
    <row r="1154" spans="2:7" ht="30" x14ac:dyDescent="0.25">
      <c r="B1154" s="96"/>
      <c r="C1154" s="55" t="s">
        <v>2533</v>
      </c>
      <c r="E1154" s="548"/>
      <c r="F1154" s="550"/>
      <c r="G1154" s="550"/>
    </row>
    <row r="1155" spans="2:7" x14ac:dyDescent="0.25">
      <c r="B1155" s="96"/>
      <c r="E1155" s="65" t="s">
        <v>310</v>
      </c>
      <c r="F1155" s="66" t="s">
        <v>311</v>
      </c>
      <c r="G1155" s="66" t="s">
        <v>1589</v>
      </c>
    </row>
    <row r="1156" spans="2:7" x14ac:dyDescent="0.25">
      <c r="B1156" s="96"/>
      <c r="C1156" t="s">
        <v>1584</v>
      </c>
      <c r="E1156" s="548" t="s">
        <v>313</v>
      </c>
      <c r="F1156" s="551" t="s">
        <v>314</v>
      </c>
      <c r="G1156" s="549" t="s">
        <v>1590</v>
      </c>
    </row>
    <row r="1157" spans="2:7" ht="30" x14ac:dyDescent="0.25">
      <c r="B1157" s="96"/>
      <c r="C1157" s="55" t="s">
        <v>1583</v>
      </c>
      <c r="E1157" s="548"/>
      <c r="F1157" s="551"/>
      <c r="G1157" s="550"/>
    </row>
    <row r="1158" spans="2:7" x14ac:dyDescent="0.25">
      <c r="B1158" s="96"/>
      <c r="E1158" s="548"/>
      <c r="F1158" s="551"/>
      <c r="G1158" s="550"/>
    </row>
    <row r="1159" spans="2:7" x14ac:dyDescent="0.25">
      <c r="B1159" s="96"/>
      <c r="C1159" t="s">
        <v>1601</v>
      </c>
      <c r="E1159" s="548"/>
      <c r="F1159" s="551"/>
      <c r="G1159" s="550"/>
    </row>
    <row r="1160" spans="2:7" x14ac:dyDescent="0.25">
      <c r="B1160" s="96"/>
      <c r="E1160" s="548"/>
      <c r="F1160" s="551"/>
      <c r="G1160" s="550"/>
    </row>
    <row r="1161" spans="2:7" x14ac:dyDescent="0.25">
      <c r="B1161" s="96"/>
      <c r="C1161" s="17" t="s">
        <v>1581</v>
      </c>
      <c r="E1161" s="548"/>
      <c r="F1161" s="551"/>
      <c r="G1161" s="550"/>
    </row>
    <row r="1162" spans="2:7" x14ac:dyDescent="0.25">
      <c r="B1162" s="96"/>
      <c r="C1162" t="s">
        <v>1582</v>
      </c>
      <c r="E1162" s="548" t="s">
        <v>316</v>
      </c>
      <c r="F1162" s="549" t="s">
        <v>317</v>
      </c>
      <c r="G1162" s="549" t="s">
        <v>1591</v>
      </c>
    </row>
    <row r="1163" spans="2:7" x14ac:dyDescent="0.25">
      <c r="B1163" s="96"/>
      <c r="E1163" s="548"/>
      <c r="F1163" s="549"/>
      <c r="G1163" s="549"/>
    </row>
    <row r="1164" spans="2:7" ht="15" customHeight="1" x14ac:dyDescent="0.25">
      <c r="B1164" s="96"/>
      <c r="E1164" s="548"/>
      <c r="F1164" s="549"/>
      <c r="G1164" s="549"/>
    </row>
    <row r="1165" spans="2:7" x14ac:dyDescent="0.25">
      <c r="B1165" s="96"/>
      <c r="E1165" s="548"/>
      <c r="F1165" s="549"/>
      <c r="G1165" s="549"/>
    </row>
    <row r="1166" spans="2:7" x14ac:dyDescent="0.25">
      <c r="B1166" s="96"/>
      <c r="E1166" s="548" t="s">
        <v>321</v>
      </c>
      <c r="F1166" s="551" t="s">
        <v>322</v>
      </c>
      <c r="G1166" s="549" t="s">
        <v>1592</v>
      </c>
    </row>
    <row r="1167" spans="2:7" x14ac:dyDescent="0.25">
      <c r="B1167" s="96"/>
      <c r="E1167" s="548"/>
      <c r="F1167" s="551"/>
      <c r="G1167" s="549"/>
    </row>
    <row r="1168" spans="2:7" x14ac:dyDescent="0.25">
      <c r="B1168" s="96"/>
      <c r="E1168" s="548" t="s">
        <v>324</v>
      </c>
      <c r="F1168" s="551" t="s">
        <v>325</v>
      </c>
      <c r="G1168" s="549" t="s">
        <v>1593</v>
      </c>
    </row>
    <row r="1169" spans="2:7" x14ac:dyDescent="0.25">
      <c r="B1169" s="96"/>
      <c r="E1169" s="548"/>
      <c r="F1169" s="551"/>
      <c r="G1169" s="549"/>
    </row>
    <row r="1170" spans="2:7" ht="15" customHeight="1" x14ac:dyDescent="0.25">
      <c r="B1170" s="96"/>
      <c r="E1170" s="548"/>
      <c r="F1170" s="551"/>
      <c r="G1170" s="549"/>
    </row>
    <row r="1171" spans="2:7" ht="15" customHeight="1" x14ac:dyDescent="0.25">
      <c r="B1171" s="96"/>
      <c r="E1171" s="548"/>
      <c r="F1171" s="551"/>
      <c r="G1171" s="549"/>
    </row>
    <row r="1172" spans="2:7" x14ac:dyDescent="0.25">
      <c r="B1172" s="96"/>
      <c r="E1172" s="65" t="s">
        <v>327</v>
      </c>
      <c r="F1172" s="67">
        <v>12.5</v>
      </c>
      <c r="G1172" s="66" t="s">
        <v>1594</v>
      </c>
    </row>
    <row r="1173" spans="2:7" x14ac:dyDescent="0.25">
      <c r="B1173" s="96"/>
      <c r="E1173" s="548" t="s">
        <v>329</v>
      </c>
      <c r="F1173" s="553">
        <v>8</v>
      </c>
      <c r="G1173" s="549" t="s">
        <v>1595</v>
      </c>
    </row>
    <row r="1174" spans="2:7" ht="15" customHeight="1" x14ac:dyDescent="0.25">
      <c r="B1174" s="96"/>
      <c r="E1174" s="548"/>
      <c r="F1174" s="553"/>
      <c r="G1174" s="549"/>
    </row>
    <row r="1175" spans="2:7" x14ac:dyDescent="0.25">
      <c r="B1175" s="96"/>
      <c r="E1175" s="548"/>
      <c r="F1175" s="553"/>
      <c r="G1175" s="549"/>
    </row>
    <row r="1176" spans="2:7" ht="15" customHeight="1" x14ac:dyDescent="0.25">
      <c r="B1176" s="96"/>
      <c r="E1176" s="548"/>
      <c r="F1176" s="553"/>
      <c r="G1176" s="549"/>
    </row>
    <row r="1177" spans="2:7" x14ac:dyDescent="0.25">
      <c r="B1177" s="96"/>
      <c r="E1177" s="65" t="s">
        <v>331</v>
      </c>
      <c r="F1177" s="57" t="s">
        <v>332</v>
      </c>
      <c r="G1177" s="66" t="s">
        <v>333</v>
      </c>
    </row>
    <row r="1178" spans="2:7" x14ac:dyDescent="0.25">
      <c r="B1178" s="96"/>
    </row>
    <row r="1179" spans="2:7" x14ac:dyDescent="0.25">
      <c r="B1179" s="96"/>
      <c r="E1179" s="50" t="s">
        <v>1600</v>
      </c>
    </row>
    <row r="1180" spans="2:7" x14ac:dyDescent="0.25">
      <c r="B1180" s="96"/>
      <c r="E1180" s="152" t="s">
        <v>1588</v>
      </c>
      <c r="F1180" s="152" t="s">
        <v>305</v>
      </c>
      <c r="G1180" s="152" t="s">
        <v>1587</v>
      </c>
    </row>
    <row r="1181" spans="2:7" ht="15" customHeight="1" x14ac:dyDescent="0.25">
      <c r="B1181" s="96"/>
      <c r="E1181" s="548" t="s">
        <v>335</v>
      </c>
      <c r="F1181" s="550" t="s">
        <v>336</v>
      </c>
      <c r="G1181" s="549" t="s">
        <v>1596</v>
      </c>
    </row>
    <row r="1182" spans="2:7" x14ac:dyDescent="0.25">
      <c r="B1182" s="96"/>
      <c r="E1182" s="548"/>
      <c r="F1182" s="550"/>
      <c r="G1182" s="549"/>
    </row>
    <row r="1183" spans="2:7" x14ac:dyDescent="0.25">
      <c r="B1183" s="96"/>
      <c r="E1183" s="65" t="s">
        <v>338</v>
      </c>
      <c r="F1183" s="56" t="s">
        <v>339</v>
      </c>
      <c r="G1183" s="66" t="s">
        <v>1597</v>
      </c>
    </row>
    <row r="1184" spans="2:7" x14ac:dyDescent="0.25">
      <c r="B1184" s="96"/>
      <c r="E1184" s="548" t="s">
        <v>1598</v>
      </c>
      <c r="F1184" s="552" t="s">
        <v>341</v>
      </c>
      <c r="G1184" s="550" t="s">
        <v>1599</v>
      </c>
    </row>
    <row r="1185" spans="2:7" x14ac:dyDescent="0.25">
      <c r="B1185" s="96"/>
      <c r="E1185" s="548"/>
      <c r="F1185" s="552"/>
      <c r="G1185" s="550"/>
    </row>
    <row r="1186" spans="2:7" x14ac:dyDescent="0.25">
      <c r="B1186" s="96"/>
      <c r="E1186" s="548" t="s">
        <v>343</v>
      </c>
      <c r="F1186" s="552" t="s">
        <v>344</v>
      </c>
      <c r="G1186" s="549" t="s">
        <v>345</v>
      </c>
    </row>
    <row r="1187" spans="2:7" x14ac:dyDescent="0.25">
      <c r="B1187" s="96"/>
      <c r="E1187" s="548"/>
      <c r="F1187" s="552"/>
      <c r="G1187" s="549"/>
    </row>
    <row r="1188" spans="2:7" x14ac:dyDescent="0.25">
      <c r="B1188" s="96"/>
      <c r="E1188" s="548" t="s">
        <v>346</v>
      </c>
      <c r="F1188" s="549" t="s">
        <v>347</v>
      </c>
      <c r="G1188" s="549" t="s">
        <v>348</v>
      </c>
    </row>
    <row r="1189" spans="2:7" x14ac:dyDescent="0.25">
      <c r="B1189" s="96"/>
      <c r="E1189" s="548"/>
      <c r="F1189" s="549"/>
      <c r="G1189" s="549"/>
    </row>
    <row r="1190" spans="2:7" x14ac:dyDescent="0.25">
      <c r="B1190" s="96"/>
      <c r="E1190" s="548" t="s">
        <v>349</v>
      </c>
      <c r="F1190" s="549" t="s">
        <v>350</v>
      </c>
      <c r="G1190" s="549" t="s">
        <v>351</v>
      </c>
    </row>
    <row r="1191" spans="2:7" x14ac:dyDescent="0.25">
      <c r="B1191" s="96"/>
      <c r="E1191" s="548"/>
      <c r="F1191" s="549"/>
      <c r="G1191" s="550"/>
    </row>
    <row r="1192" spans="2:7" x14ac:dyDescent="0.25">
      <c r="B1192" s="96"/>
      <c r="E1192" s="548"/>
      <c r="F1192" s="549"/>
      <c r="G1192" s="550"/>
    </row>
    <row r="1193" spans="2:7" x14ac:dyDescent="0.25">
      <c r="B1193" s="96"/>
      <c r="E1193" s="548"/>
      <c r="F1193" s="549"/>
      <c r="G1193" s="550"/>
    </row>
    <row r="1194" spans="2:7" ht="15" customHeight="1" x14ac:dyDescent="0.25">
      <c r="B1194" s="96"/>
      <c r="E1194" s="548" t="s">
        <v>352</v>
      </c>
      <c r="F1194" s="550" t="s">
        <v>353</v>
      </c>
      <c r="G1194" s="549" t="s">
        <v>354</v>
      </c>
    </row>
    <row r="1195" spans="2:7" x14ac:dyDescent="0.25">
      <c r="B1195" s="96"/>
      <c r="E1195" s="548"/>
      <c r="F1195" s="550"/>
      <c r="G1195" s="549"/>
    </row>
    <row r="1196" spans="2:7" x14ac:dyDescent="0.25">
      <c r="B1196" s="96"/>
      <c r="E1196" s="65" t="s">
        <v>355</v>
      </c>
      <c r="F1196" s="56" t="s">
        <v>356</v>
      </c>
      <c r="G1196" s="50"/>
    </row>
    <row r="1197" spans="2:7" x14ac:dyDescent="0.25">
      <c r="B1197" s="96"/>
    </row>
    <row r="1198" spans="2:7" ht="15" customHeight="1" x14ac:dyDescent="0.25">
      <c r="B1198" s="96"/>
      <c r="C1198" s="17" t="s">
        <v>2131</v>
      </c>
    </row>
    <row r="1199" spans="2:7" ht="30" customHeight="1" x14ac:dyDescent="0.25">
      <c r="B1199" s="96"/>
      <c r="C1199" s="55" t="s">
        <v>1602</v>
      </c>
    </row>
    <row r="1200" spans="2:7" x14ac:dyDescent="0.25">
      <c r="B1200" s="96"/>
    </row>
    <row r="1201" spans="2:3" x14ac:dyDescent="0.25">
      <c r="B1201" s="96"/>
      <c r="C1201" s="17" t="s">
        <v>2208</v>
      </c>
    </row>
    <row r="1202" spans="2:3" ht="30" x14ac:dyDescent="0.25">
      <c r="B1202" s="96"/>
      <c r="C1202" s="55" t="s">
        <v>1603</v>
      </c>
    </row>
    <row r="1203" spans="2:3" x14ac:dyDescent="0.25">
      <c r="B1203" s="96"/>
      <c r="C1203" t="s">
        <v>1604</v>
      </c>
    </row>
    <row r="1204" spans="2:3" ht="15" customHeight="1" x14ac:dyDescent="0.25">
      <c r="B1204" s="96"/>
      <c r="C1204" t="s">
        <v>1605</v>
      </c>
    </row>
    <row r="1205" spans="2:3" x14ac:dyDescent="0.25">
      <c r="B1205" s="96"/>
      <c r="C1205" t="s">
        <v>1606</v>
      </c>
    </row>
    <row r="1206" spans="2:3" x14ac:dyDescent="0.25">
      <c r="B1206" s="96"/>
      <c r="C1206" t="s">
        <v>1607</v>
      </c>
    </row>
    <row r="1207" spans="2:3" x14ac:dyDescent="0.25">
      <c r="B1207" s="96"/>
      <c r="C1207" t="s">
        <v>1608</v>
      </c>
    </row>
    <row r="1208" spans="2:3" x14ac:dyDescent="0.25">
      <c r="B1208" s="96"/>
    </row>
    <row r="1209" spans="2:3" x14ac:dyDescent="0.25">
      <c r="B1209" s="96"/>
      <c r="C1209" t="s">
        <v>1609</v>
      </c>
    </row>
    <row r="1210" spans="2:3" x14ac:dyDescent="0.25">
      <c r="B1210" s="96"/>
      <c r="C1210" t="s">
        <v>1610</v>
      </c>
    </row>
    <row r="1211" spans="2:3" x14ac:dyDescent="0.25">
      <c r="B1211" s="96"/>
      <c r="C1211" t="s">
        <v>1611</v>
      </c>
    </row>
    <row r="1212" spans="2:3" x14ac:dyDescent="0.25">
      <c r="B1212" s="96"/>
      <c r="C1212" t="s">
        <v>1612</v>
      </c>
    </row>
    <row r="1213" spans="2:3" x14ac:dyDescent="0.25">
      <c r="B1213" s="96"/>
    </row>
    <row r="1214" spans="2:3" x14ac:dyDescent="0.25">
      <c r="B1214" s="96"/>
      <c r="C1214" s="17" t="s">
        <v>2092</v>
      </c>
    </row>
    <row r="1215" spans="2:3" ht="30" x14ac:dyDescent="0.25">
      <c r="B1215" s="96"/>
      <c r="C1215" s="55" t="s">
        <v>1613</v>
      </c>
    </row>
    <row r="1216" spans="2:3" ht="30" x14ac:dyDescent="0.25">
      <c r="B1216" s="96"/>
      <c r="C1216" s="55" t="s">
        <v>1614</v>
      </c>
    </row>
    <row r="1217" spans="2:3" x14ac:dyDescent="0.25">
      <c r="B1217" s="96"/>
    </row>
    <row r="1218" spans="2:3" x14ac:dyDescent="0.25">
      <c r="B1218" s="96"/>
      <c r="C1218" t="s">
        <v>1609</v>
      </c>
    </row>
    <row r="1219" spans="2:3" ht="30" x14ac:dyDescent="0.25">
      <c r="B1219" s="96"/>
      <c r="C1219" s="55" t="s">
        <v>1616</v>
      </c>
    </row>
    <row r="1220" spans="2:3" x14ac:dyDescent="0.25">
      <c r="B1220" s="96"/>
      <c r="C1220" t="s">
        <v>1619</v>
      </c>
    </row>
    <row r="1221" spans="2:3" x14ac:dyDescent="0.25">
      <c r="B1221" s="96"/>
    </row>
    <row r="1222" spans="2:3" x14ac:dyDescent="0.25">
      <c r="B1222" s="96"/>
      <c r="C1222" s="17" t="s">
        <v>2093</v>
      </c>
    </row>
    <row r="1223" spans="2:3" ht="60" x14ac:dyDescent="0.25">
      <c r="B1223" s="96"/>
      <c r="C1223" s="338" t="s">
        <v>2554</v>
      </c>
    </row>
    <row r="1224" spans="2:3" ht="30" x14ac:dyDescent="0.25">
      <c r="B1224" s="96"/>
      <c r="C1224" s="338" t="s">
        <v>2555</v>
      </c>
    </row>
    <row r="1225" spans="2:3" x14ac:dyDescent="0.25">
      <c r="B1225" s="96"/>
      <c r="C1225" s="110"/>
    </row>
    <row r="1226" spans="2:3" x14ac:dyDescent="0.25">
      <c r="B1226" s="96"/>
      <c r="C1226" s="175" t="s">
        <v>1804</v>
      </c>
    </row>
    <row r="1227" spans="2:3" ht="15" customHeight="1" x14ac:dyDescent="0.25">
      <c r="B1227" s="96"/>
      <c r="C1227" s="338" t="s">
        <v>2556</v>
      </c>
    </row>
    <row r="1228" spans="2:3" x14ac:dyDescent="0.25">
      <c r="B1228" s="96"/>
      <c r="C1228" s="338" t="s">
        <v>2557</v>
      </c>
    </row>
    <row r="1229" spans="2:3" x14ac:dyDescent="0.25">
      <c r="B1229" s="96"/>
      <c r="C1229" s="338" t="s">
        <v>2558</v>
      </c>
    </row>
    <row r="1230" spans="2:3" x14ac:dyDescent="0.25">
      <c r="B1230" s="96"/>
      <c r="C1230" s="338" t="s">
        <v>2559</v>
      </c>
    </row>
    <row r="1231" spans="2:3" x14ac:dyDescent="0.25">
      <c r="B1231" s="96"/>
      <c r="C1231" s="338" t="s">
        <v>2560</v>
      </c>
    </row>
    <row r="1232" spans="2:3" x14ac:dyDescent="0.25">
      <c r="B1232" s="96"/>
      <c r="C1232" s="339" t="s">
        <v>2561</v>
      </c>
    </row>
    <row r="1233" spans="2:3" x14ac:dyDescent="0.25">
      <c r="B1233" s="96"/>
    </row>
    <row r="1234" spans="2:3" x14ac:dyDescent="0.25">
      <c r="B1234" s="96"/>
      <c r="C1234" s="17" t="s">
        <v>2284</v>
      </c>
    </row>
    <row r="1235" spans="2:3" ht="30" x14ac:dyDescent="0.25">
      <c r="B1235" s="96"/>
      <c r="C1235" s="55" t="s">
        <v>1617</v>
      </c>
    </row>
    <row r="1236" spans="2:3" x14ac:dyDescent="0.25">
      <c r="B1236" s="96"/>
      <c r="C1236" t="s">
        <v>1618</v>
      </c>
    </row>
    <row r="1237" spans="2:3" x14ac:dyDescent="0.25">
      <c r="B1237" s="96"/>
    </row>
    <row r="1238" spans="2:3" x14ac:dyDescent="0.25">
      <c r="B1238" s="96"/>
      <c r="C1238" t="s">
        <v>1609</v>
      </c>
    </row>
    <row r="1239" spans="2:3" x14ac:dyDescent="0.25">
      <c r="B1239" s="96"/>
      <c r="C1239" t="s">
        <v>1610</v>
      </c>
    </row>
    <row r="1240" spans="2:3" ht="30" customHeight="1" x14ac:dyDescent="0.25">
      <c r="B1240" s="96"/>
      <c r="C1240" s="55" t="s">
        <v>1621</v>
      </c>
    </row>
    <row r="1241" spans="2:3" x14ac:dyDescent="0.25">
      <c r="B1241" s="96"/>
      <c r="C1241" t="s">
        <v>1620</v>
      </c>
    </row>
    <row r="1242" spans="2:3" x14ac:dyDescent="0.25">
      <c r="B1242" s="96"/>
    </row>
    <row r="1243" spans="2:3" x14ac:dyDescent="0.25">
      <c r="B1243" s="96"/>
      <c r="C1243" s="17" t="s">
        <v>2132</v>
      </c>
    </row>
    <row r="1244" spans="2:3" ht="30" x14ac:dyDescent="0.25">
      <c r="B1244" s="96"/>
      <c r="C1244" s="55" t="s">
        <v>1622</v>
      </c>
    </row>
    <row r="1245" spans="2:3" x14ac:dyDescent="0.25">
      <c r="B1245" s="96"/>
    </row>
    <row r="1246" spans="2:3" x14ac:dyDescent="0.25">
      <c r="B1246" s="96"/>
      <c r="C1246" t="s">
        <v>1609</v>
      </c>
    </row>
    <row r="1247" spans="2:3" x14ac:dyDescent="0.25">
      <c r="B1247" s="96"/>
      <c r="C1247" t="s">
        <v>1610</v>
      </c>
    </row>
    <row r="1248" spans="2:3" ht="30" x14ac:dyDescent="0.25">
      <c r="B1248" s="96"/>
      <c r="C1248" s="55" t="s">
        <v>1623</v>
      </c>
    </row>
    <row r="1249" spans="2:3" x14ac:dyDescent="0.25">
      <c r="B1249" s="96"/>
      <c r="C1249" t="s">
        <v>1624</v>
      </c>
    </row>
    <row r="1250" spans="2:3" x14ac:dyDescent="0.25">
      <c r="B1250" s="96"/>
      <c r="C1250" t="s">
        <v>1625</v>
      </c>
    </row>
    <row r="1251" spans="2:3" x14ac:dyDescent="0.25">
      <c r="B1251" s="96"/>
      <c r="C1251" t="s">
        <v>1626</v>
      </c>
    </row>
    <row r="1252" spans="2:3" x14ac:dyDescent="0.25">
      <c r="B1252" s="96"/>
    </row>
    <row r="1253" spans="2:3" x14ac:dyDescent="0.25">
      <c r="B1253" s="96"/>
      <c r="C1253" s="17" t="s">
        <v>2133</v>
      </c>
    </row>
    <row r="1254" spans="2:3" ht="30" x14ac:dyDescent="0.25">
      <c r="B1254" s="96"/>
      <c r="C1254" s="183" t="s">
        <v>1910</v>
      </c>
    </row>
    <row r="1255" spans="2:3" x14ac:dyDescent="0.25">
      <c r="B1255" s="96"/>
      <c r="C1255" s="110"/>
    </row>
    <row r="1256" spans="2:3" x14ac:dyDescent="0.25">
      <c r="B1256" s="96"/>
      <c r="C1256" s="265" t="s">
        <v>1968</v>
      </c>
    </row>
    <row r="1257" spans="2:3" x14ac:dyDescent="0.25">
      <c r="B1257" s="96"/>
      <c r="C1257" s="175" t="s">
        <v>1805</v>
      </c>
    </row>
    <row r="1258" spans="2:3" x14ac:dyDescent="0.25">
      <c r="B1258" s="96"/>
      <c r="C1258" s="175" t="s">
        <v>1806</v>
      </c>
    </row>
    <row r="1259" spans="2:3" x14ac:dyDescent="0.25">
      <c r="B1259" s="96"/>
      <c r="C1259" s="175" t="s">
        <v>1807</v>
      </c>
    </row>
    <row r="1260" spans="2:3" x14ac:dyDescent="0.25">
      <c r="B1260" s="96"/>
      <c r="C1260" s="175" t="s">
        <v>1808</v>
      </c>
    </row>
    <row r="1261" spans="2:3" x14ac:dyDescent="0.25">
      <c r="B1261" s="96"/>
      <c r="C1261" s="175" t="s">
        <v>1809</v>
      </c>
    </row>
    <row r="1262" spans="2:3" x14ac:dyDescent="0.25">
      <c r="B1262" s="96"/>
      <c r="C1262" s="175"/>
    </row>
    <row r="1263" spans="2:3" x14ac:dyDescent="0.25">
      <c r="B1263" s="96"/>
      <c r="C1263" s="162" t="s">
        <v>2206</v>
      </c>
    </row>
    <row r="1264" spans="2:3" x14ac:dyDescent="0.25">
      <c r="B1264" s="96"/>
    </row>
    <row r="1265" spans="2:3" x14ac:dyDescent="0.25">
      <c r="B1265" s="96"/>
      <c r="C1265" s="17" t="s">
        <v>2413</v>
      </c>
    </row>
    <row r="1266" spans="2:3" ht="30" customHeight="1" x14ac:dyDescent="0.25">
      <c r="B1266" s="96"/>
      <c r="C1266" s="55" t="s">
        <v>2412</v>
      </c>
    </row>
    <row r="1267" spans="2:3" x14ac:dyDescent="0.25">
      <c r="B1267" s="96"/>
      <c r="C1267" t="s">
        <v>1628</v>
      </c>
    </row>
    <row r="1268" spans="2:3" x14ac:dyDescent="0.25">
      <c r="B1268" s="96"/>
      <c r="C1268" t="s">
        <v>1629</v>
      </c>
    </row>
    <row r="1269" spans="2:3" x14ac:dyDescent="0.25">
      <c r="B1269" s="96"/>
    </row>
    <row r="1270" spans="2:3" x14ac:dyDescent="0.25">
      <c r="B1270" s="96"/>
      <c r="C1270" t="s">
        <v>1735</v>
      </c>
    </row>
    <row r="1271" spans="2:3" ht="45" x14ac:dyDescent="0.25">
      <c r="B1271" s="96"/>
      <c r="C1271" s="55" t="s">
        <v>2411</v>
      </c>
    </row>
    <row r="1272" spans="2:3" x14ac:dyDescent="0.25">
      <c r="B1272" s="96"/>
    </row>
    <row r="1273" spans="2:3" x14ac:dyDescent="0.25">
      <c r="B1273" s="96"/>
      <c r="C1273" t="s">
        <v>1609</v>
      </c>
    </row>
    <row r="1274" spans="2:3" x14ac:dyDescent="0.25">
      <c r="B1274" s="96"/>
      <c r="C1274" t="s">
        <v>1630</v>
      </c>
    </row>
    <row r="1275" spans="2:3" x14ac:dyDescent="0.25">
      <c r="B1275" s="96"/>
      <c r="C1275" s="42" t="s">
        <v>1631</v>
      </c>
    </row>
    <row r="1276" spans="2:3" x14ac:dyDescent="0.25">
      <c r="B1276" s="96"/>
      <c r="C1276" s="42" t="s">
        <v>1632</v>
      </c>
    </row>
    <row r="1277" spans="2:3" x14ac:dyDescent="0.25">
      <c r="B1277" s="96"/>
      <c r="C1277" t="s">
        <v>1633</v>
      </c>
    </row>
    <row r="1278" spans="2:3" x14ac:dyDescent="0.25">
      <c r="B1278" s="96"/>
      <c r="C1278" t="s">
        <v>1634</v>
      </c>
    </row>
    <row r="1279" spans="2:3" x14ac:dyDescent="0.25">
      <c r="B1279" s="96"/>
      <c r="C1279" t="s">
        <v>1620</v>
      </c>
    </row>
    <row r="1280" spans="2:3" x14ac:dyDescent="0.25">
      <c r="B1280" s="96"/>
    </row>
    <row r="1281" spans="2:3" x14ac:dyDescent="0.25">
      <c r="B1281" s="96"/>
      <c r="C1281" t="s">
        <v>1636</v>
      </c>
    </row>
    <row r="1282" spans="2:3" x14ac:dyDescent="0.25">
      <c r="B1282" s="96"/>
      <c r="C1282" t="s">
        <v>1637</v>
      </c>
    </row>
    <row r="1283" spans="2:3" x14ac:dyDescent="0.25">
      <c r="B1283" s="96"/>
      <c r="C1283" t="s">
        <v>1638</v>
      </c>
    </row>
    <row r="1284" spans="2:3" x14ac:dyDescent="0.25">
      <c r="B1284" s="96"/>
      <c r="C1284" t="s">
        <v>2333</v>
      </c>
    </row>
    <row r="1285" spans="2:3" x14ac:dyDescent="0.25">
      <c r="B1285" s="96"/>
    </row>
    <row r="1286" spans="2:3" x14ac:dyDescent="0.25">
      <c r="B1286" s="96"/>
      <c r="C1286" t="s">
        <v>1639</v>
      </c>
    </row>
    <row r="1287" spans="2:3" ht="30" x14ac:dyDescent="0.25">
      <c r="B1287" s="96"/>
      <c r="C1287" s="55" t="s">
        <v>1640</v>
      </c>
    </row>
    <row r="1288" spans="2:3" x14ac:dyDescent="0.25">
      <c r="B1288" s="96"/>
    </row>
    <row r="1289" spans="2:3" x14ac:dyDescent="0.25">
      <c r="B1289" s="96"/>
      <c r="C1289" t="s">
        <v>1641</v>
      </c>
    </row>
    <row r="1290" spans="2:3" x14ac:dyDescent="0.25">
      <c r="B1290" s="96"/>
      <c r="C1290" t="s">
        <v>1642</v>
      </c>
    </row>
    <row r="1291" spans="2:3" x14ac:dyDescent="0.25">
      <c r="B1291" s="96"/>
      <c r="C1291" t="s">
        <v>1643</v>
      </c>
    </row>
    <row r="1292" spans="2:3" x14ac:dyDescent="0.25">
      <c r="B1292" s="96"/>
      <c r="C1292" t="s">
        <v>1644</v>
      </c>
    </row>
    <row r="1293" spans="2:3" x14ac:dyDescent="0.25">
      <c r="B1293" s="96"/>
      <c r="C1293" t="s">
        <v>2337</v>
      </c>
    </row>
    <row r="1294" spans="2:3" x14ac:dyDescent="0.25">
      <c r="B1294" s="96"/>
      <c r="C1294" t="s">
        <v>1645</v>
      </c>
    </row>
    <row r="1295" spans="2:3" x14ac:dyDescent="0.25">
      <c r="B1295" s="96"/>
      <c r="C1295" t="s">
        <v>2338</v>
      </c>
    </row>
    <row r="1296" spans="2:3" x14ac:dyDescent="0.25">
      <c r="B1296" s="96"/>
      <c r="C1296" t="s">
        <v>2339</v>
      </c>
    </row>
    <row r="1297" spans="2:3" x14ac:dyDescent="0.25">
      <c r="B1297" s="96"/>
    </row>
    <row r="1298" spans="2:3" x14ac:dyDescent="0.25">
      <c r="B1298" s="96"/>
      <c r="C1298" t="s">
        <v>1646</v>
      </c>
    </row>
  </sheetData>
  <mergeCells count="68">
    <mergeCell ref="E1:H3"/>
    <mergeCell ref="E458:E459"/>
    <mergeCell ref="E460:E461"/>
    <mergeCell ref="E463:E464"/>
    <mergeCell ref="E486:E489"/>
    <mergeCell ref="F488:F489"/>
    <mergeCell ref="G488:G489"/>
    <mergeCell ref="H488:H489"/>
    <mergeCell ref="E481:E482"/>
    <mergeCell ref="H476:H477"/>
    <mergeCell ref="E478:E480"/>
    <mergeCell ref="E483:E485"/>
    <mergeCell ref="F484:F485"/>
    <mergeCell ref="G484:G485"/>
    <mergeCell ref="H484:H485"/>
    <mergeCell ref="B6:B405"/>
    <mergeCell ref="E1162:E1165"/>
    <mergeCell ref="F1162:F1165"/>
    <mergeCell ref="G1162:G1165"/>
    <mergeCell ref="C541:C558"/>
    <mergeCell ref="E465:E466"/>
    <mergeCell ref="E468:E469"/>
    <mergeCell ref="E471:E472"/>
    <mergeCell ref="C530:C532"/>
    <mergeCell ref="C533:C540"/>
    <mergeCell ref="C578:C580"/>
    <mergeCell ref="C581:C588"/>
    <mergeCell ref="C589:C606"/>
    <mergeCell ref="D794:E794"/>
    <mergeCell ref="E490:J490"/>
    <mergeCell ref="I476:I477"/>
    <mergeCell ref="G1152:G1154"/>
    <mergeCell ref="E1173:E1176"/>
    <mergeCell ref="F1173:F1176"/>
    <mergeCell ref="G1173:G1176"/>
    <mergeCell ref="E1156:E1161"/>
    <mergeCell ref="E1194:E1195"/>
    <mergeCell ref="F1194:F1195"/>
    <mergeCell ref="G1194:G1195"/>
    <mergeCell ref="E1181:E1182"/>
    <mergeCell ref="F1181:F1182"/>
    <mergeCell ref="G1181:G1182"/>
    <mergeCell ref="E1190:E1193"/>
    <mergeCell ref="F1190:F1193"/>
    <mergeCell ref="G1190:G1193"/>
    <mergeCell ref="E1186:E1187"/>
    <mergeCell ref="F1186:F1187"/>
    <mergeCell ref="G1186:G1187"/>
    <mergeCell ref="E1188:E1189"/>
    <mergeCell ref="F1188:F1189"/>
    <mergeCell ref="F1184:F1185"/>
    <mergeCell ref="G1184:G1185"/>
    <mergeCell ref="G1188:G1189"/>
    <mergeCell ref="E1184:E1185"/>
    <mergeCell ref="E475:E477"/>
    <mergeCell ref="F476:F477"/>
    <mergeCell ref="G476:G477"/>
    <mergeCell ref="F1156:F1161"/>
    <mergeCell ref="G1156:G1161"/>
    <mergeCell ref="E1152:E1154"/>
    <mergeCell ref="F1152:F1154"/>
    <mergeCell ref="G711:H711"/>
    <mergeCell ref="E1166:E1167"/>
    <mergeCell ref="F1166:F1167"/>
    <mergeCell ref="G1166:G1167"/>
    <mergeCell ref="E1168:E1171"/>
    <mergeCell ref="F1168:F1171"/>
    <mergeCell ref="G1168:G1171"/>
  </mergeCells>
  <hyperlinks>
    <hyperlink ref="C1034" location="General!E775" display="Informacje techniczne" xr:uid="{00000000-0004-0000-0500-000000000000}"/>
    <hyperlink ref="F1156" r:id="rId1" xr:uid="{00000000-0004-0000-0500-000001000000}"/>
    <hyperlink ref="F1166" r:id="rId2" xr:uid="{00000000-0004-0000-0500-000002000000}"/>
    <hyperlink ref="F1168" r:id="rId3" xr:uid="{00000000-0004-0000-0500-000003000000}"/>
    <hyperlink ref="C212" r:id="rId4" xr:uid="{00000000-0004-0000-0500-000004000000}"/>
    <hyperlink ref="C213" r:id="rId5" xr:uid="{00000000-0004-0000-0500-000005000000}"/>
    <hyperlink ref="C1263" r:id="rId6" xr:uid="{7F36B0B5-2AB9-4AD1-B038-4B5547D5CBEB}"/>
    <hyperlink ref="C948" r:id="rId7" display="Wizualizacja" xr:uid="{A61E779B-2D67-4EA9-8B78-820AA313E407}"/>
    <hyperlink ref="C943" r:id="rId8" display="Wizualizacja &gt;&gt;&gt;" xr:uid="{24F4B2E3-51D4-4A4A-9498-FCA73CDA9ADE}"/>
    <hyperlink ref="C925" r:id="rId9" display="Wizualizacja &gt;&gt;&gt;" xr:uid="{3BCBEB55-4408-405F-BD3B-54FE67603EA7}"/>
  </hyperlinks>
  <pageMargins left="0.7" right="0.7" top="0.75" bottom="0.75" header="0.3" footer="0.3"/>
  <pageSetup paperSize="9" orientation="portrait" horizontalDpi="300" verticalDpi="300"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401"/>
  <sheetViews>
    <sheetView zoomScaleNormal="100" workbookViewId="0">
      <selection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44"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4"/>
      <c r="G1" s="444"/>
      <c r="H1" s="444"/>
      <c r="I1" s="5"/>
      <c r="J1" s="5"/>
      <c r="K1" s="5"/>
      <c r="L1" s="5"/>
      <c r="M1" s="5"/>
      <c r="N1" s="5"/>
    </row>
    <row r="2" spans="2:14" s="1" customFormat="1" ht="12.75" customHeight="1" x14ac:dyDescent="0.25">
      <c r="B2" s="59"/>
      <c r="C2" s="59"/>
      <c r="D2" s="58"/>
      <c r="E2" s="444"/>
      <c r="F2" s="444"/>
      <c r="G2" s="444"/>
      <c r="H2" s="444"/>
      <c r="I2" s="5"/>
      <c r="J2" s="5"/>
      <c r="K2" s="5"/>
      <c r="L2" s="5"/>
      <c r="M2" s="5"/>
      <c r="N2" s="5"/>
    </row>
    <row r="3" spans="2:14" s="1" customFormat="1" ht="12.75" customHeight="1" x14ac:dyDescent="0.25">
      <c r="B3" s="59"/>
      <c r="C3" s="59"/>
      <c r="D3" s="58"/>
      <c r="E3" s="444"/>
      <c r="F3" s="444"/>
      <c r="G3" s="444"/>
      <c r="H3" s="444"/>
      <c r="I3" s="5"/>
      <c r="J3" s="5"/>
      <c r="K3" s="5"/>
      <c r="L3" s="5"/>
      <c r="M3" s="5"/>
      <c r="N3" s="5"/>
    </row>
    <row r="4" spans="2:14" s="3" customFormat="1" ht="12.75" customHeight="1" x14ac:dyDescent="0.25">
      <c r="B4" s="60"/>
      <c r="C4" s="4" t="s">
        <v>1010</v>
      </c>
      <c r="D4" s="60"/>
      <c r="E4" s="60"/>
      <c r="F4" s="60"/>
      <c r="G4" s="60"/>
      <c r="H4" s="60"/>
      <c r="I4" s="60"/>
      <c r="J4" s="60"/>
      <c r="K4" s="60"/>
      <c r="L4" s="60"/>
      <c r="M4" s="60"/>
      <c r="N4" s="60"/>
    </row>
    <row r="6" spans="2:14" ht="18.75" customHeight="1" x14ac:dyDescent="0.3">
      <c r="B6" s="554" t="s">
        <v>45</v>
      </c>
      <c r="C6" s="18" t="s">
        <v>2148</v>
      </c>
    </row>
    <row r="7" spans="2:14" x14ac:dyDescent="0.25">
      <c r="B7" s="554"/>
    </row>
    <row r="8" spans="2:14" ht="18.75" x14ac:dyDescent="0.3">
      <c r="B8" s="554"/>
      <c r="C8" s="18" t="s">
        <v>2149</v>
      </c>
    </row>
    <row r="9" spans="2:14" outlineLevel="1" x14ac:dyDescent="0.25">
      <c r="B9" s="554"/>
      <c r="C9" t="s">
        <v>1647</v>
      </c>
    </row>
    <row r="10" spans="2:14" outlineLevel="1" x14ac:dyDescent="0.25">
      <c r="B10" s="554"/>
      <c r="C10" t="s">
        <v>1648</v>
      </c>
    </row>
    <row r="11" spans="2:14" outlineLevel="1" x14ac:dyDescent="0.25">
      <c r="B11" s="554"/>
      <c r="C11" t="s">
        <v>1649</v>
      </c>
    </row>
    <row r="12" spans="2:14" outlineLevel="1" x14ac:dyDescent="0.25">
      <c r="B12" s="554"/>
      <c r="C12" t="s">
        <v>1650</v>
      </c>
    </row>
    <row r="13" spans="2:14" outlineLevel="1" x14ac:dyDescent="0.25">
      <c r="B13" s="554"/>
      <c r="C13" t="s">
        <v>1651</v>
      </c>
    </row>
    <row r="14" spans="2:14" outlineLevel="1" x14ac:dyDescent="0.25">
      <c r="B14" s="554"/>
      <c r="C14" t="s">
        <v>1652</v>
      </c>
    </row>
    <row r="15" spans="2:14" x14ac:dyDescent="0.25">
      <c r="B15" s="554"/>
    </row>
    <row r="16" spans="2:14" ht="18.75" x14ac:dyDescent="0.3">
      <c r="B16" s="554"/>
      <c r="C16" s="18" t="s">
        <v>2150</v>
      </c>
    </row>
    <row r="17" spans="2:3" ht="30" outlineLevel="1" x14ac:dyDescent="0.25">
      <c r="B17" s="554"/>
      <c r="C17" s="55" t="s">
        <v>1653</v>
      </c>
    </row>
    <row r="18" spans="2:3" x14ac:dyDescent="0.25">
      <c r="B18" s="554"/>
    </row>
    <row r="19" spans="2:3" ht="18.75" x14ac:dyDescent="0.3">
      <c r="B19" s="554"/>
      <c r="C19" s="18" t="s">
        <v>2151</v>
      </c>
    </row>
    <row r="20" spans="2:3" x14ac:dyDescent="0.25">
      <c r="B20" s="554"/>
      <c r="C20" t="s">
        <v>1654</v>
      </c>
    </row>
    <row r="21" spans="2:3" ht="30" x14ac:dyDescent="0.25">
      <c r="B21" s="554"/>
      <c r="C21" s="55" t="s">
        <v>1655</v>
      </c>
    </row>
    <row r="22" spans="2:3" x14ac:dyDescent="0.25">
      <c r="B22" s="554"/>
      <c r="C22" s="55" t="s">
        <v>1944</v>
      </c>
    </row>
    <row r="23" spans="2:3" x14ac:dyDescent="0.25">
      <c r="B23" s="554"/>
    </row>
    <row r="24" spans="2:3" x14ac:dyDescent="0.25">
      <c r="B24" s="554"/>
      <c r="C24" t="s">
        <v>1648</v>
      </c>
    </row>
    <row r="25" spans="2:3" x14ac:dyDescent="0.25">
      <c r="B25" s="554"/>
      <c r="C25" t="s">
        <v>1649</v>
      </c>
    </row>
    <row r="26" spans="2:3" x14ac:dyDescent="0.25">
      <c r="B26" s="554"/>
      <c r="C26" t="s">
        <v>1650</v>
      </c>
    </row>
    <row r="27" spans="2:3" x14ac:dyDescent="0.25">
      <c r="B27" s="554"/>
      <c r="C27" t="s">
        <v>1652</v>
      </c>
    </row>
    <row r="28" spans="2:3" ht="45" x14ac:dyDescent="0.25">
      <c r="B28" s="554"/>
      <c r="C28" s="55" t="s">
        <v>1656</v>
      </c>
    </row>
    <row r="29" spans="2:3" ht="30" x14ac:dyDescent="0.25">
      <c r="B29" s="554"/>
      <c r="C29" s="55" t="s">
        <v>1657</v>
      </c>
    </row>
    <row r="30" spans="2:3" x14ac:dyDescent="0.25">
      <c r="B30" s="554"/>
    </row>
    <row r="31" spans="2:3" ht="18.75" x14ac:dyDescent="0.3">
      <c r="B31" s="554"/>
      <c r="C31" s="18" t="s">
        <v>2152</v>
      </c>
    </row>
    <row r="32" spans="2:3" ht="30" outlineLevel="1" x14ac:dyDescent="0.25">
      <c r="B32" s="554"/>
      <c r="C32" s="55" t="s">
        <v>1658</v>
      </c>
    </row>
    <row r="33" spans="2:3" x14ac:dyDescent="0.25">
      <c r="B33" s="554"/>
    </row>
    <row r="34" spans="2:3" ht="18.75" x14ac:dyDescent="0.3">
      <c r="B34" s="554"/>
      <c r="C34" s="18" t="s">
        <v>2153</v>
      </c>
    </row>
    <row r="35" spans="2:3" ht="30" outlineLevel="1" x14ac:dyDescent="0.25">
      <c r="B35" s="554"/>
      <c r="C35" s="55" t="s">
        <v>1659</v>
      </c>
    </row>
    <row r="36" spans="2:3" x14ac:dyDescent="0.25">
      <c r="B36" s="554"/>
    </row>
    <row r="37" spans="2:3" ht="18.75" x14ac:dyDescent="0.3">
      <c r="B37" s="554"/>
      <c r="C37" s="18" t="s">
        <v>2154</v>
      </c>
    </row>
    <row r="38" spans="2:3" outlineLevel="1" x14ac:dyDescent="0.25">
      <c r="B38" s="554"/>
      <c r="C38" t="s">
        <v>1660</v>
      </c>
    </row>
    <row r="39" spans="2:3" outlineLevel="1" x14ac:dyDescent="0.25">
      <c r="B39" s="554"/>
      <c r="C39" t="s">
        <v>53</v>
      </c>
    </row>
    <row r="40" spans="2:3" outlineLevel="1" x14ac:dyDescent="0.25">
      <c r="B40" s="554"/>
      <c r="C40" t="s">
        <v>1661</v>
      </c>
    </row>
    <row r="41" spans="2:3" outlineLevel="1" x14ac:dyDescent="0.25">
      <c r="B41" s="554"/>
      <c r="C41" t="s">
        <v>1662</v>
      </c>
    </row>
    <row r="42" spans="2:3" outlineLevel="1" x14ac:dyDescent="0.25">
      <c r="B42" s="554"/>
      <c r="C42" t="s">
        <v>1663</v>
      </c>
    </row>
    <row r="43" spans="2:3" outlineLevel="1" x14ac:dyDescent="0.25">
      <c r="B43" s="554"/>
      <c r="C43" t="s">
        <v>57</v>
      </c>
    </row>
    <row r="44" spans="2:3" outlineLevel="1" x14ac:dyDescent="0.25">
      <c r="B44" s="554"/>
      <c r="C44" t="s">
        <v>1664</v>
      </c>
    </row>
    <row r="45" spans="2:3" outlineLevel="1" x14ac:dyDescent="0.25">
      <c r="B45" s="554"/>
      <c r="C45" t="s">
        <v>1665</v>
      </c>
    </row>
    <row r="46" spans="2:3" outlineLevel="1" x14ac:dyDescent="0.25">
      <c r="B46" s="554"/>
      <c r="C46" t="s">
        <v>1666</v>
      </c>
    </row>
    <row r="47" spans="2:3" x14ac:dyDescent="0.25">
      <c r="B47" s="554"/>
    </row>
    <row r="48" spans="2:3" ht="18.75" x14ac:dyDescent="0.3">
      <c r="B48" s="554"/>
      <c r="C48" s="18" t="s">
        <v>2155</v>
      </c>
    </row>
    <row r="49" spans="2:3" ht="60" outlineLevel="1" x14ac:dyDescent="0.25">
      <c r="B49" s="554"/>
      <c r="C49" s="55" t="s">
        <v>1017</v>
      </c>
    </row>
    <row r="50" spans="2:3" ht="45" outlineLevel="1" x14ac:dyDescent="0.25">
      <c r="B50" s="554"/>
      <c r="C50" s="55" t="s">
        <v>1018</v>
      </c>
    </row>
    <row r="51" spans="2:3" x14ac:dyDescent="0.25">
      <c r="B51" s="554"/>
    </row>
    <row r="52" spans="2:3" ht="18.75" x14ac:dyDescent="0.3">
      <c r="B52" s="554"/>
      <c r="C52" s="18" t="s">
        <v>2156</v>
      </c>
    </row>
    <row r="53" spans="2:3" ht="45" outlineLevel="1" x14ac:dyDescent="0.25">
      <c r="B53" s="554"/>
      <c r="C53" s="55" t="s">
        <v>1667</v>
      </c>
    </row>
    <row r="54" spans="2:3" x14ac:dyDescent="0.25">
      <c r="B54" s="554"/>
    </row>
    <row r="55" spans="2:3" ht="18.75" x14ac:dyDescent="0.3">
      <c r="B55" s="554"/>
      <c r="C55" s="18" t="s">
        <v>2660</v>
      </c>
    </row>
    <row r="56" spans="2:3" ht="30" outlineLevel="1" x14ac:dyDescent="0.25">
      <c r="B56" s="554"/>
      <c r="C56" s="55" t="s">
        <v>2659</v>
      </c>
    </row>
    <row r="59" spans="2:3" ht="18.75" x14ac:dyDescent="0.3">
      <c r="B59" s="97"/>
      <c r="C59" s="18" t="s">
        <v>2157</v>
      </c>
    </row>
    <row r="60" spans="2:3" x14ac:dyDescent="0.25">
      <c r="B60" s="97"/>
    </row>
    <row r="61" spans="2:3" x14ac:dyDescent="0.25">
      <c r="B61" s="97"/>
      <c r="C61" s="17" t="s">
        <v>2098</v>
      </c>
    </row>
    <row r="62" spans="2:3" ht="45" x14ac:dyDescent="0.25">
      <c r="B62" s="97"/>
      <c r="C62" s="55" t="s">
        <v>1674</v>
      </c>
    </row>
    <row r="63" spans="2:3" x14ac:dyDescent="0.25">
      <c r="B63" s="97"/>
    </row>
    <row r="64" spans="2:3" x14ac:dyDescent="0.25">
      <c r="B64" s="97"/>
      <c r="C64" s="17" t="s">
        <v>2158</v>
      </c>
    </row>
    <row r="65" spans="2:3" x14ac:dyDescent="0.25">
      <c r="B65" s="97"/>
      <c r="C65" t="s">
        <v>1675</v>
      </c>
    </row>
    <row r="66" spans="2:3" x14ac:dyDescent="0.25">
      <c r="B66" s="97"/>
      <c r="C66" t="s">
        <v>1331</v>
      </c>
    </row>
    <row r="67" spans="2:3" x14ac:dyDescent="0.25">
      <c r="B67" s="97"/>
      <c r="C67" t="s">
        <v>1676</v>
      </c>
    </row>
    <row r="68" spans="2:3" x14ac:dyDescent="0.25">
      <c r="B68" s="97"/>
    </row>
    <row r="69" spans="2:3" x14ac:dyDescent="0.25">
      <c r="B69" s="97"/>
      <c r="C69" t="s">
        <v>1677</v>
      </c>
    </row>
    <row r="70" spans="2:3" ht="30" x14ac:dyDescent="0.25">
      <c r="B70" s="97"/>
      <c r="C70" s="55" t="s">
        <v>1678</v>
      </c>
    </row>
    <row r="71" spans="2:3" ht="30" x14ac:dyDescent="0.25">
      <c r="B71" s="97"/>
      <c r="C71" s="55" t="s">
        <v>1680</v>
      </c>
    </row>
    <row r="72" spans="2:3" ht="30" x14ac:dyDescent="0.25">
      <c r="B72" s="97"/>
      <c r="C72" s="55" t="s">
        <v>1679</v>
      </c>
    </row>
    <row r="73" spans="2:3" x14ac:dyDescent="0.25">
      <c r="B73" s="97"/>
      <c r="C73" t="s">
        <v>1681</v>
      </c>
    </row>
    <row r="74" spans="2:3" x14ac:dyDescent="0.25">
      <c r="B74" s="97"/>
      <c r="C74" t="s">
        <v>1682</v>
      </c>
    </row>
    <row r="75" spans="2:3" x14ac:dyDescent="0.25">
      <c r="B75" s="97"/>
      <c r="C75" t="s">
        <v>1683</v>
      </c>
    </row>
    <row r="76" spans="2:3" x14ac:dyDescent="0.25">
      <c r="B76" s="97"/>
      <c r="C76" t="s">
        <v>1684</v>
      </c>
    </row>
    <row r="77" spans="2:3" x14ac:dyDescent="0.25">
      <c r="B77" s="97"/>
    </row>
    <row r="78" spans="2:3" ht="30" x14ac:dyDescent="0.25">
      <c r="B78" s="97"/>
      <c r="C78" s="55" t="s">
        <v>1685</v>
      </c>
    </row>
    <row r="79" spans="2:3" x14ac:dyDescent="0.25">
      <c r="B79" s="97"/>
    </row>
    <row r="80" spans="2:3" x14ac:dyDescent="0.25">
      <c r="B80" s="97"/>
      <c r="C80" s="17" t="s">
        <v>2159</v>
      </c>
    </row>
    <row r="81" spans="2:3" ht="30" x14ac:dyDescent="0.25">
      <c r="B81" s="97"/>
      <c r="C81" s="55" t="s">
        <v>1897</v>
      </c>
    </row>
    <row r="82" spans="2:3" x14ac:dyDescent="0.25">
      <c r="B82" s="97"/>
    </row>
    <row r="83" spans="2:3" x14ac:dyDescent="0.25">
      <c r="B83" s="97"/>
      <c r="C83" t="s">
        <v>1331</v>
      </c>
    </row>
    <row r="84" spans="2:3" x14ac:dyDescent="0.25">
      <c r="B84" s="97"/>
      <c r="C84" t="s">
        <v>1810</v>
      </c>
    </row>
    <row r="85" spans="2:3" x14ac:dyDescent="0.25">
      <c r="B85" s="97"/>
    </row>
    <row r="86" spans="2:3" x14ac:dyDescent="0.25">
      <c r="B86" s="97"/>
      <c r="C86" t="s">
        <v>1811</v>
      </c>
    </row>
    <row r="87" spans="2:3" x14ac:dyDescent="0.25">
      <c r="B87" s="97"/>
      <c r="C87" t="s">
        <v>1812</v>
      </c>
    </row>
    <row r="88" spans="2:3" ht="30" x14ac:dyDescent="0.25">
      <c r="B88" s="97"/>
      <c r="C88" s="55" t="s">
        <v>1813</v>
      </c>
    </row>
    <row r="89" spans="2:3" x14ac:dyDescent="0.25">
      <c r="B89" s="97"/>
      <c r="C89" t="s">
        <v>1911</v>
      </c>
    </row>
    <row r="90" spans="2:3" ht="30" x14ac:dyDescent="0.25">
      <c r="B90" s="97"/>
      <c r="C90" s="55" t="s">
        <v>1814</v>
      </c>
    </row>
    <row r="91" spans="2:3" x14ac:dyDescent="0.25">
      <c r="B91" s="97"/>
      <c r="C91" t="s">
        <v>1815</v>
      </c>
    </row>
    <row r="92" spans="2:3" x14ac:dyDescent="0.25">
      <c r="B92" s="97"/>
      <c r="C92" t="s">
        <v>1898</v>
      </c>
    </row>
    <row r="93" spans="2:3" x14ac:dyDescent="0.25">
      <c r="B93" s="97"/>
      <c r="C93" t="s">
        <v>1816</v>
      </c>
    </row>
    <row r="94" spans="2:3" x14ac:dyDescent="0.25">
      <c r="B94" s="97"/>
    </row>
    <row r="95" spans="2:3" x14ac:dyDescent="0.25">
      <c r="B95" s="97"/>
      <c r="C95" s="17" t="s">
        <v>2160</v>
      </c>
    </row>
    <row r="96" spans="2:3" ht="30" x14ac:dyDescent="0.25">
      <c r="B96" s="97"/>
      <c r="C96" s="55" t="s">
        <v>1694</v>
      </c>
    </row>
    <row r="97" spans="2:3" x14ac:dyDescent="0.25">
      <c r="B97" s="97"/>
    </row>
    <row r="98" spans="2:3" x14ac:dyDescent="0.25">
      <c r="B98" s="97"/>
      <c r="C98" t="s">
        <v>1331</v>
      </c>
    </row>
    <row r="99" spans="2:3" x14ac:dyDescent="0.25">
      <c r="B99" s="97"/>
      <c r="C99" s="55" t="s">
        <v>2462</v>
      </c>
    </row>
    <row r="100" spans="2:3" ht="30" x14ac:dyDescent="0.25">
      <c r="B100" s="97"/>
      <c r="C100" s="55" t="s">
        <v>2463</v>
      </c>
    </row>
    <row r="101" spans="2:3" x14ac:dyDescent="0.25">
      <c r="B101" s="97"/>
      <c r="C101" s="55" t="s">
        <v>2461</v>
      </c>
    </row>
    <row r="102" spans="2:3" x14ac:dyDescent="0.25">
      <c r="B102" s="97"/>
    </row>
    <row r="103" spans="2:3" x14ac:dyDescent="0.25">
      <c r="B103" s="97"/>
      <c r="C103" s="149" t="s">
        <v>2161</v>
      </c>
    </row>
    <row r="104" spans="2:3" x14ac:dyDescent="0.25">
      <c r="B104" s="97"/>
      <c r="C104" s="55" t="s">
        <v>1695</v>
      </c>
    </row>
    <row r="105" spans="2:3" x14ac:dyDescent="0.25">
      <c r="B105" s="97"/>
    </row>
    <row r="106" spans="2:3" x14ac:dyDescent="0.25">
      <c r="B106" s="97"/>
      <c r="C106" s="55" t="s">
        <v>1331</v>
      </c>
    </row>
    <row r="107" spans="2:3" x14ac:dyDescent="0.25">
      <c r="B107" s="97"/>
      <c r="C107" t="s">
        <v>2458</v>
      </c>
    </row>
    <row r="108" spans="2:3" x14ac:dyDescent="0.25">
      <c r="B108" s="97"/>
      <c r="C108" s="55" t="s">
        <v>2459</v>
      </c>
    </row>
    <row r="109" spans="2:3" x14ac:dyDescent="0.25">
      <c r="B109" s="97"/>
      <c r="C109" s="308" t="s">
        <v>2460</v>
      </c>
    </row>
    <row r="110" spans="2:3" x14ac:dyDescent="0.25">
      <c r="B110" s="97"/>
      <c r="C110" s="180"/>
    </row>
    <row r="111" spans="2:3" x14ac:dyDescent="0.25">
      <c r="B111" s="97"/>
      <c r="C111" s="309" t="s">
        <v>2456</v>
      </c>
    </row>
    <row r="112" spans="2:3" x14ac:dyDescent="0.25">
      <c r="B112" s="97"/>
      <c r="C112" s="309" t="s">
        <v>2457</v>
      </c>
    </row>
    <row r="113" spans="2:3" x14ac:dyDescent="0.25">
      <c r="B113" s="97"/>
    </row>
    <row r="114" spans="2:3" x14ac:dyDescent="0.25">
      <c r="B114" s="97"/>
      <c r="C114" s="17" t="s">
        <v>2467</v>
      </c>
    </row>
    <row r="115" spans="2:3" ht="60" x14ac:dyDescent="0.25">
      <c r="B115" s="97"/>
      <c r="C115" s="55" t="s">
        <v>1687</v>
      </c>
    </row>
    <row r="116" spans="2:3" x14ac:dyDescent="0.25">
      <c r="B116" s="97"/>
    </row>
    <row r="117" spans="2:3" x14ac:dyDescent="0.25">
      <c r="B117" s="97"/>
      <c r="C117" t="s">
        <v>1331</v>
      </c>
    </row>
    <row r="118" spans="2:3" x14ac:dyDescent="0.25">
      <c r="B118" s="97"/>
      <c r="C118" t="s">
        <v>1817</v>
      </c>
    </row>
    <row r="119" spans="2:3" x14ac:dyDescent="0.25">
      <c r="B119" s="97"/>
      <c r="C119" t="s">
        <v>1819</v>
      </c>
    </row>
    <row r="120" spans="2:3" x14ac:dyDescent="0.25">
      <c r="B120" s="97"/>
      <c r="C120" t="s">
        <v>1818</v>
      </c>
    </row>
    <row r="121" spans="2:3" x14ac:dyDescent="0.25">
      <c r="B121" s="97"/>
      <c r="C121" t="s">
        <v>1686</v>
      </c>
    </row>
    <row r="122" spans="2:3" x14ac:dyDescent="0.25">
      <c r="B122" s="97"/>
    </row>
    <row r="123" spans="2:3" x14ac:dyDescent="0.25">
      <c r="B123" s="97"/>
      <c r="C123" s="17" t="s">
        <v>2468</v>
      </c>
    </row>
    <row r="124" spans="2:3" x14ac:dyDescent="0.25">
      <c r="B124" s="97"/>
      <c r="C124" s="176" t="s">
        <v>1822</v>
      </c>
    </row>
    <row r="125" spans="2:3" x14ac:dyDescent="0.25">
      <c r="B125" s="97"/>
      <c r="C125" s="176" t="s">
        <v>1823</v>
      </c>
    </row>
    <row r="126" spans="2:3" x14ac:dyDescent="0.25">
      <c r="B126" s="97"/>
      <c r="C126" s="176" t="s">
        <v>1824</v>
      </c>
    </row>
    <row r="127" spans="2:3" x14ac:dyDescent="0.25">
      <c r="B127" s="97"/>
      <c r="C127" s="142"/>
    </row>
    <row r="128" spans="2:3" x14ac:dyDescent="0.25">
      <c r="B128" s="97"/>
      <c r="C128" s="176" t="s">
        <v>1825</v>
      </c>
    </row>
    <row r="129" spans="2:3" x14ac:dyDescent="0.25">
      <c r="B129" s="97"/>
      <c r="C129" s="396" t="s">
        <v>2675</v>
      </c>
    </row>
    <row r="130" spans="2:3" x14ac:dyDescent="0.25">
      <c r="B130" s="97"/>
      <c r="C130" s="176" t="s">
        <v>1826</v>
      </c>
    </row>
    <row r="131" spans="2:3" x14ac:dyDescent="0.25">
      <c r="B131" s="97"/>
      <c r="C131" s="142" t="s">
        <v>834</v>
      </c>
    </row>
    <row r="132" spans="2:3" x14ac:dyDescent="0.25">
      <c r="B132" s="97"/>
      <c r="C132" s="396" t="s">
        <v>2681</v>
      </c>
    </row>
    <row r="133" spans="2:3" x14ac:dyDescent="0.25">
      <c r="B133" s="97"/>
      <c r="C133" s="396" t="s">
        <v>2682</v>
      </c>
    </row>
    <row r="134" spans="2:3" x14ac:dyDescent="0.25">
      <c r="B134" s="97"/>
      <c r="C134" s="396" t="s">
        <v>2683</v>
      </c>
    </row>
    <row r="135" spans="2:3" x14ac:dyDescent="0.25">
      <c r="B135" s="97"/>
      <c r="C135" s="396" t="s">
        <v>2684</v>
      </c>
    </row>
    <row r="136" spans="2:3" x14ac:dyDescent="0.25">
      <c r="B136" s="97"/>
      <c r="C136" s="396" t="s">
        <v>2685</v>
      </c>
    </row>
    <row r="137" spans="2:3" ht="45" customHeight="1" x14ac:dyDescent="0.25">
      <c r="B137" s="97"/>
      <c r="C137" s="397" t="s">
        <v>2686</v>
      </c>
    </row>
    <row r="138" spans="2:3" x14ac:dyDescent="0.25">
      <c r="B138" s="97"/>
      <c r="C138" s="176" t="s">
        <v>1827</v>
      </c>
    </row>
    <row r="139" spans="2:3" x14ac:dyDescent="0.25">
      <c r="B139" s="97"/>
      <c r="C139" s="176" t="s">
        <v>1828</v>
      </c>
    </row>
    <row r="140" spans="2:3" ht="75" customHeight="1" x14ac:dyDescent="0.25">
      <c r="B140" s="97"/>
      <c r="C140" s="286" t="s">
        <v>2327</v>
      </c>
    </row>
    <row r="141" spans="2:3" x14ac:dyDescent="0.25">
      <c r="B141" s="97"/>
      <c r="C141" s="396" t="s">
        <v>2689</v>
      </c>
    </row>
    <row r="142" spans="2:3" x14ac:dyDescent="0.25">
      <c r="B142" s="97"/>
    </row>
    <row r="143" spans="2:3" x14ac:dyDescent="0.25">
      <c r="B143" s="97"/>
      <c r="C143" s="17" t="s">
        <v>2469</v>
      </c>
    </row>
    <row r="144" spans="2:3" x14ac:dyDescent="0.25">
      <c r="B144" s="97"/>
      <c r="C144" s="283" t="s">
        <v>2294</v>
      </c>
    </row>
    <row r="145" spans="2:3" x14ac:dyDescent="0.25">
      <c r="B145" s="97"/>
      <c r="C145" s="282" t="s">
        <v>2274</v>
      </c>
    </row>
    <row r="146" spans="2:3" x14ac:dyDescent="0.25">
      <c r="B146" s="97"/>
      <c r="C146" s="282" t="s">
        <v>2275</v>
      </c>
    </row>
    <row r="147" spans="2:3" x14ac:dyDescent="0.25">
      <c r="B147" s="97"/>
      <c r="C147" s="282" t="s">
        <v>2276</v>
      </c>
    </row>
    <row r="148" spans="2:3" x14ac:dyDescent="0.25">
      <c r="B148" s="97"/>
      <c r="C148" s="282" t="s">
        <v>2278</v>
      </c>
    </row>
    <row r="149" spans="2:3" x14ac:dyDescent="0.25">
      <c r="B149" s="97"/>
    </row>
    <row r="150" spans="2:3" x14ac:dyDescent="0.25">
      <c r="B150" s="97"/>
      <c r="C150" s="282" t="s">
        <v>2279</v>
      </c>
    </row>
    <row r="151" spans="2:3" x14ac:dyDescent="0.25">
      <c r="B151" s="97"/>
      <c r="C151" s="282" t="s">
        <v>2280</v>
      </c>
    </row>
    <row r="152" spans="2:3" x14ac:dyDescent="0.25">
      <c r="B152" s="97"/>
      <c r="C152" s="282" t="s">
        <v>2281</v>
      </c>
    </row>
    <row r="153" spans="2:3" x14ac:dyDescent="0.25">
      <c r="B153" s="97"/>
      <c r="C153" s="282" t="s">
        <v>2282</v>
      </c>
    </row>
    <row r="154" spans="2:3" x14ac:dyDescent="0.25">
      <c r="B154" s="97"/>
      <c r="C154" s="282" t="s">
        <v>2283</v>
      </c>
    </row>
    <row r="155" spans="2:3" x14ac:dyDescent="0.25">
      <c r="B155" s="97"/>
    </row>
    <row r="156" spans="2:3" x14ac:dyDescent="0.25">
      <c r="B156" s="97"/>
      <c r="C156" s="17" t="s">
        <v>2489</v>
      </c>
    </row>
    <row r="157" spans="2:3" ht="30" customHeight="1" x14ac:dyDescent="0.25">
      <c r="B157" s="97"/>
      <c r="C157" s="55" t="s">
        <v>1994</v>
      </c>
    </row>
    <row r="158" spans="2:3" ht="30" x14ac:dyDescent="0.25">
      <c r="B158" s="97"/>
      <c r="C158" s="55" t="s">
        <v>1995</v>
      </c>
    </row>
    <row r="159" spans="2:3" x14ac:dyDescent="0.25">
      <c r="B159" s="97"/>
    </row>
    <row r="160" spans="2:3" x14ac:dyDescent="0.25">
      <c r="B160" s="97"/>
      <c r="C160" t="s">
        <v>1688</v>
      </c>
    </row>
    <row r="161" spans="2:3" x14ac:dyDescent="0.25">
      <c r="B161" s="97"/>
      <c r="C161" t="s">
        <v>1689</v>
      </c>
    </row>
    <row r="162" spans="2:3" x14ac:dyDescent="0.25">
      <c r="B162" s="97"/>
      <c r="C162" t="s">
        <v>1690</v>
      </c>
    </row>
    <row r="163" spans="2:3" x14ac:dyDescent="0.25">
      <c r="B163" s="97"/>
      <c r="C163" t="s">
        <v>1691</v>
      </c>
    </row>
    <row r="164" spans="2:3" x14ac:dyDescent="0.25">
      <c r="B164" s="97"/>
      <c r="C164" t="s">
        <v>181</v>
      </c>
    </row>
    <row r="165" spans="2:3" x14ac:dyDescent="0.25">
      <c r="B165" s="97"/>
    </row>
    <row r="166" spans="2:3" x14ac:dyDescent="0.25">
      <c r="B166" s="97"/>
      <c r="C166" t="s">
        <v>1692</v>
      </c>
    </row>
    <row r="167" spans="2:3" x14ac:dyDescent="0.25">
      <c r="B167" s="97"/>
    </row>
    <row r="168" spans="2:3" x14ac:dyDescent="0.25">
      <c r="B168" s="97"/>
      <c r="C168" s="17" t="s">
        <v>2490</v>
      </c>
    </row>
    <row r="169" spans="2:3" x14ac:dyDescent="0.25">
      <c r="B169" s="97"/>
      <c r="C169" s="17" t="s">
        <v>2472</v>
      </c>
    </row>
    <row r="170" spans="2:3" ht="45" x14ac:dyDescent="0.25">
      <c r="B170" s="97"/>
      <c r="C170" s="183" t="s">
        <v>1922</v>
      </c>
    </row>
    <row r="171" spans="2:3" x14ac:dyDescent="0.25">
      <c r="B171" s="97"/>
      <c r="C171" s="17"/>
    </row>
    <row r="172" spans="2:3" x14ac:dyDescent="0.25">
      <c r="B172" s="97"/>
      <c r="C172" s="176" t="s">
        <v>1829</v>
      </c>
    </row>
    <row r="173" spans="2:3" x14ac:dyDescent="0.25">
      <c r="B173" s="97"/>
      <c r="C173" s="143" t="s">
        <v>838</v>
      </c>
    </row>
    <row r="174" spans="2:3" x14ac:dyDescent="0.25">
      <c r="B174" s="97"/>
      <c r="C174" s="143" t="s">
        <v>839</v>
      </c>
    </row>
    <row r="175" spans="2:3" x14ac:dyDescent="0.25">
      <c r="B175" s="97"/>
      <c r="C175" s="17"/>
    </row>
    <row r="176" spans="2:3" ht="30" x14ac:dyDescent="0.25">
      <c r="B176" s="97"/>
      <c r="C176" s="177" t="s">
        <v>1830</v>
      </c>
    </row>
    <row r="177" spans="2:3" x14ac:dyDescent="0.25">
      <c r="B177" s="97"/>
      <c r="C177" s="176" t="s">
        <v>1831</v>
      </c>
    </row>
    <row r="178" spans="2:3" x14ac:dyDescent="0.25">
      <c r="B178" s="97"/>
      <c r="C178" s="176" t="s">
        <v>1832</v>
      </c>
    </row>
    <row r="179" spans="2:3" x14ac:dyDescent="0.25">
      <c r="B179" s="97"/>
      <c r="C179" s="176" t="s">
        <v>1833</v>
      </c>
    </row>
    <row r="180" spans="2:3" x14ac:dyDescent="0.25">
      <c r="B180" s="97"/>
      <c r="C180" s="178" t="s">
        <v>1834</v>
      </c>
    </row>
    <row r="181" spans="2:3" x14ac:dyDescent="0.25">
      <c r="B181" s="97"/>
      <c r="C181" s="181" t="s">
        <v>1899</v>
      </c>
    </row>
    <row r="182" spans="2:3" ht="30" x14ac:dyDescent="0.25">
      <c r="B182" s="97"/>
      <c r="C182" s="179" t="s">
        <v>1900</v>
      </c>
    </row>
    <row r="183" spans="2:3" x14ac:dyDescent="0.25">
      <c r="B183" s="97"/>
      <c r="C183" s="182" t="s">
        <v>1901</v>
      </c>
    </row>
    <row r="184" spans="2:3" x14ac:dyDescent="0.25">
      <c r="B184" s="97"/>
      <c r="C184" s="178" t="s">
        <v>1835</v>
      </c>
    </row>
    <row r="185" spans="2:3" x14ac:dyDescent="0.25">
      <c r="B185" s="97"/>
      <c r="C185" s="178" t="s">
        <v>1836</v>
      </c>
    </row>
    <row r="186" spans="2:3" x14ac:dyDescent="0.25">
      <c r="B186" s="97"/>
      <c r="C186" s="176" t="s">
        <v>1837</v>
      </c>
    </row>
    <row r="187" spans="2:3" x14ac:dyDescent="0.25">
      <c r="B187" s="97"/>
      <c r="C187" s="17"/>
    </row>
    <row r="188" spans="2:3" x14ac:dyDescent="0.25">
      <c r="B188" s="97"/>
      <c r="C188" s="176" t="s">
        <v>1838</v>
      </c>
    </row>
    <row r="189" spans="2:3" x14ac:dyDescent="0.25">
      <c r="B189" s="97"/>
      <c r="C189" s="176" t="s">
        <v>1839</v>
      </c>
    </row>
    <row r="190" spans="2:3" x14ac:dyDescent="0.25">
      <c r="B190" s="97"/>
      <c r="C190" s="99"/>
    </row>
    <row r="191" spans="2:3" x14ac:dyDescent="0.25">
      <c r="B191" s="97"/>
      <c r="C191" s="176" t="s">
        <v>1840</v>
      </c>
    </row>
    <row r="192" spans="2:3" x14ac:dyDescent="0.25">
      <c r="B192" s="97"/>
      <c r="C192" s="17"/>
    </row>
    <row r="193" spans="2:3" x14ac:dyDescent="0.25">
      <c r="B193" s="97"/>
      <c r="C193" s="99" t="s">
        <v>753</v>
      </c>
    </row>
    <row r="194" spans="2:3" x14ac:dyDescent="0.25">
      <c r="B194" s="97"/>
      <c r="C194" s="176" t="s">
        <v>1841</v>
      </c>
    </row>
    <row r="195" spans="2:3" x14ac:dyDescent="0.25">
      <c r="B195" s="97"/>
      <c r="C195" s="234" t="s">
        <v>1948</v>
      </c>
    </row>
    <row r="196" spans="2:3" x14ac:dyDescent="0.25">
      <c r="B196" s="97"/>
      <c r="C196" s="176" t="s">
        <v>1842</v>
      </c>
    </row>
    <row r="197" spans="2:3" x14ac:dyDescent="0.25">
      <c r="B197" s="97"/>
      <c r="C197" s="176" t="s">
        <v>1843</v>
      </c>
    </row>
    <row r="198" spans="2:3" x14ac:dyDescent="0.25">
      <c r="B198" s="97"/>
      <c r="C198" s="17"/>
    </row>
    <row r="199" spans="2:3" x14ac:dyDescent="0.25">
      <c r="B199" s="97"/>
      <c r="C199" s="176" t="s">
        <v>1774</v>
      </c>
    </row>
    <row r="200" spans="2:3" x14ac:dyDescent="0.25">
      <c r="B200" s="97"/>
      <c r="C200" s="176" t="s">
        <v>1844</v>
      </c>
    </row>
    <row r="201" spans="2:3" x14ac:dyDescent="0.25">
      <c r="B201" s="97"/>
      <c r="C201" s="176" t="s">
        <v>1845</v>
      </c>
    </row>
    <row r="202" spans="2:3" x14ac:dyDescent="0.25">
      <c r="B202" s="97"/>
      <c r="C202" s="176" t="s">
        <v>1846</v>
      </c>
    </row>
    <row r="203" spans="2:3" x14ac:dyDescent="0.25">
      <c r="B203" s="97"/>
      <c r="C203" s="176" t="s">
        <v>1847</v>
      </c>
    </row>
    <row r="204" spans="2:3" x14ac:dyDescent="0.25">
      <c r="B204" s="97"/>
      <c r="C204" s="17"/>
    </row>
    <row r="205" spans="2:3" x14ac:dyDescent="0.25">
      <c r="B205" s="97"/>
      <c r="C205" s="99" t="s">
        <v>759</v>
      </c>
    </row>
    <row r="206" spans="2:3" x14ac:dyDescent="0.25">
      <c r="B206" s="97"/>
      <c r="C206" s="176" t="s">
        <v>1848</v>
      </c>
    </row>
    <row r="207" spans="2:3" x14ac:dyDescent="0.25">
      <c r="B207" s="97"/>
      <c r="C207" s="176" t="s">
        <v>1849</v>
      </c>
    </row>
    <row r="208" spans="2:3" x14ac:dyDescent="0.25">
      <c r="B208" s="97"/>
      <c r="C208" s="17"/>
    </row>
    <row r="209" spans="2:3" x14ac:dyDescent="0.25">
      <c r="B209" s="97"/>
      <c r="C209" s="176" t="s">
        <v>1850</v>
      </c>
    </row>
    <row r="210" spans="2:3" x14ac:dyDescent="0.25">
      <c r="B210" s="97"/>
      <c r="C210" s="176" t="s">
        <v>1851</v>
      </c>
    </row>
    <row r="211" spans="2:3" x14ac:dyDescent="0.25">
      <c r="B211" s="97"/>
      <c r="C211" s="176" t="s">
        <v>1852</v>
      </c>
    </row>
    <row r="212" spans="2:3" x14ac:dyDescent="0.25">
      <c r="B212" s="97"/>
      <c r="C212" s="99"/>
    </row>
    <row r="213" spans="2:3" x14ac:dyDescent="0.25">
      <c r="B213" s="97"/>
      <c r="C213" s="17" t="s">
        <v>2473</v>
      </c>
    </row>
    <row r="214" spans="2:3" ht="30" x14ac:dyDescent="0.25">
      <c r="B214" s="97"/>
      <c r="C214" s="55" t="s">
        <v>1702</v>
      </c>
    </row>
    <row r="215" spans="2:3" x14ac:dyDescent="0.25">
      <c r="B215" s="97"/>
      <c r="C215" t="s">
        <v>1703</v>
      </c>
    </row>
    <row r="216" spans="2:3" x14ac:dyDescent="0.25">
      <c r="B216" s="97"/>
      <c r="C216" t="s">
        <v>1701</v>
      </c>
    </row>
    <row r="217" spans="2:3" x14ac:dyDescent="0.25">
      <c r="B217" s="97"/>
      <c r="C217" t="s">
        <v>1692</v>
      </c>
    </row>
    <row r="218" spans="2:3" x14ac:dyDescent="0.25">
      <c r="B218" s="97"/>
    </row>
    <row r="219" spans="2:3" x14ac:dyDescent="0.25">
      <c r="B219" s="97"/>
      <c r="C219" s="17" t="s">
        <v>2474</v>
      </c>
    </row>
    <row r="220" spans="2:3" ht="45" x14ac:dyDescent="0.25">
      <c r="B220" s="97"/>
      <c r="C220" s="55" t="s">
        <v>1704</v>
      </c>
    </row>
    <row r="221" spans="2:3" x14ac:dyDescent="0.25">
      <c r="B221" s="97"/>
      <c r="C221" t="s">
        <v>1705</v>
      </c>
    </row>
    <row r="222" spans="2:3" x14ac:dyDescent="0.25">
      <c r="B222" s="97"/>
      <c r="C222" t="s">
        <v>1706</v>
      </c>
    </row>
    <row r="223" spans="2:3" x14ac:dyDescent="0.25">
      <c r="B223" s="97"/>
      <c r="C223" t="s">
        <v>1692</v>
      </c>
    </row>
    <row r="224" spans="2:3" x14ac:dyDescent="0.25">
      <c r="B224" s="97"/>
    </row>
    <row r="225" spans="2:3" x14ac:dyDescent="0.25">
      <c r="B225" s="97"/>
      <c r="C225" s="17" t="s">
        <v>2491</v>
      </c>
    </row>
    <row r="226" spans="2:3" x14ac:dyDescent="0.25">
      <c r="B226" s="97"/>
      <c r="C226" t="s">
        <v>1853</v>
      </c>
    </row>
    <row r="227" spans="2:3" x14ac:dyDescent="0.25">
      <c r="B227" s="97"/>
    </row>
    <row r="228" spans="2:3" x14ac:dyDescent="0.25">
      <c r="B228" s="97"/>
      <c r="C228" t="s">
        <v>1854</v>
      </c>
    </row>
    <row r="229" spans="2:3" ht="30" x14ac:dyDescent="0.25">
      <c r="B229" s="97"/>
      <c r="C229" s="55" t="s">
        <v>1914</v>
      </c>
    </row>
    <row r="230" spans="2:3" ht="45" x14ac:dyDescent="0.25">
      <c r="B230" s="97"/>
      <c r="C230" s="55" t="s">
        <v>1915</v>
      </c>
    </row>
    <row r="231" spans="2:3" x14ac:dyDescent="0.25">
      <c r="B231" s="97"/>
      <c r="C231" t="s">
        <v>1855</v>
      </c>
    </row>
    <row r="232" spans="2:3" x14ac:dyDescent="0.25">
      <c r="B232" s="97"/>
    </row>
    <row r="233" spans="2:3" x14ac:dyDescent="0.25">
      <c r="B233" s="97"/>
      <c r="C233" s="17" t="s">
        <v>2492</v>
      </c>
    </row>
    <row r="234" spans="2:3" x14ac:dyDescent="0.25">
      <c r="B234" s="97"/>
      <c r="C234" t="s">
        <v>1856</v>
      </c>
    </row>
    <row r="235" spans="2:3" x14ac:dyDescent="0.25">
      <c r="B235" s="97"/>
    </row>
    <row r="236" spans="2:3" x14ac:dyDescent="0.25">
      <c r="B236" s="97"/>
      <c r="C236" t="s">
        <v>1854</v>
      </c>
    </row>
    <row r="237" spans="2:3" ht="30" x14ac:dyDescent="0.25">
      <c r="B237" s="97"/>
      <c r="C237" s="55" t="s">
        <v>1916</v>
      </c>
    </row>
    <row r="238" spans="2:3" x14ac:dyDescent="0.25">
      <c r="B238" s="97"/>
      <c r="C238" t="s">
        <v>1857</v>
      </c>
    </row>
    <row r="239" spans="2:3" ht="45" x14ac:dyDescent="0.25">
      <c r="B239" s="97"/>
      <c r="C239" s="55" t="s">
        <v>1917</v>
      </c>
    </row>
    <row r="240" spans="2:3" x14ac:dyDescent="0.25">
      <c r="B240" s="97"/>
      <c r="C240" t="s">
        <v>1858</v>
      </c>
    </row>
    <row r="241" spans="2:3" x14ac:dyDescent="0.25">
      <c r="B241" s="97"/>
      <c r="C241" t="s">
        <v>1918</v>
      </c>
    </row>
    <row r="242" spans="2:3" x14ac:dyDescent="0.25">
      <c r="B242" s="97"/>
    </row>
    <row r="243" spans="2:3" x14ac:dyDescent="0.25">
      <c r="B243" s="97"/>
      <c r="C243" s="17" t="s">
        <v>2493</v>
      </c>
    </row>
    <row r="244" spans="2:3" ht="30" x14ac:dyDescent="0.25">
      <c r="B244" s="97"/>
      <c r="C244" s="55" t="s">
        <v>2214</v>
      </c>
    </row>
    <row r="245" spans="2:3" x14ac:dyDescent="0.25">
      <c r="B245" s="97"/>
    </row>
    <row r="246" spans="2:3" x14ac:dyDescent="0.25">
      <c r="B246" s="97"/>
      <c r="C246" t="s">
        <v>1331</v>
      </c>
    </row>
    <row r="247" spans="2:3" x14ac:dyDescent="0.25">
      <c r="B247" s="97"/>
      <c r="C247" t="s">
        <v>1868</v>
      </c>
    </row>
    <row r="248" spans="2:3" x14ac:dyDescent="0.25">
      <c r="B248" s="97"/>
      <c r="C248" t="s">
        <v>2215</v>
      </c>
    </row>
    <row r="249" spans="2:3" x14ac:dyDescent="0.25">
      <c r="B249" s="97"/>
      <c r="C249" t="s">
        <v>401</v>
      </c>
    </row>
    <row r="250" spans="2:3" x14ac:dyDescent="0.25">
      <c r="B250" s="97"/>
      <c r="C250" t="s">
        <v>1869</v>
      </c>
    </row>
    <row r="251" spans="2:3" x14ac:dyDescent="0.25">
      <c r="B251" s="97"/>
    </row>
    <row r="252" spans="2:3" x14ac:dyDescent="0.25">
      <c r="B252" s="97"/>
      <c r="C252" s="17" t="s">
        <v>2478</v>
      </c>
    </row>
    <row r="253" spans="2:3" ht="30" x14ac:dyDescent="0.25">
      <c r="B253" s="97"/>
      <c r="C253" s="55" t="s">
        <v>1871</v>
      </c>
    </row>
    <row r="254" spans="2:3" x14ac:dyDescent="0.25">
      <c r="B254" s="97"/>
    </row>
    <row r="255" spans="2:3" x14ac:dyDescent="0.25">
      <c r="B255" s="97"/>
      <c r="C255" t="s">
        <v>1331</v>
      </c>
    </row>
    <row r="256" spans="2:3" x14ac:dyDescent="0.25">
      <c r="B256" s="97"/>
      <c r="C256" t="s">
        <v>1859</v>
      </c>
    </row>
    <row r="257" spans="2:3" x14ac:dyDescent="0.25">
      <c r="B257" s="97"/>
      <c r="C257" t="s">
        <v>1860</v>
      </c>
    </row>
    <row r="258" spans="2:3" x14ac:dyDescent="0.25">
      <c r="B258" s="97"/>
      <c r="C258" t="s">
        <v>1861</v>
      </c>
    </row>
    <row r="259" spans="2:3" x14ac:dyDescent="0.25">
      <c r="B259" s="97"/>
      <c r="C259" s="42" t="s">
        <v>1862</v>
      </c>
    </row>
    <row r="260" spans="2:3" x14ac:dyDescent="0.25">
      <c r="B260" s="97"/>
      <c r="C260" s="42" t="s">
        <v>1863</v>
      </c>
    </row>
    <row r="261" spans="2:3" x14ac:dyDescent="0.25">
      <c r="B261" s="97"/>
      <c r="C261" s="42" t="s">
        <v>1864</v>
      </c>
    </row>
    <row r="262" spans="2:3" x14ac:dyDescent="0.25">
      <c r="B262" s="97"/>
      <c r="C262" t="s">
        <v>401</v>
      </c>
    </row>
    <row r="263" spans="2:3" x14ac:dyDescent="0.25">
      <c r="B263" s="97"/>
    </row>
    <row r="264" spans="2:3" x14ac:dyDescent="0.25">
      <c r="B264" s="97"/>
      <c r="C264" t="s">
        <v>1865</v>
      </c>
    </row>
    <row r="265" spans="2:3" x14ac:dyDescent="0.25">
      <c r="B265" s="97"/>
      <c r="C265" t="s">
        <v>1866</v>
      </c>
    </row>
    <row r="266" spans="2:3" x14ac:dyDescent="0.25">
      <c r="B266" s="97"/>
      <c r="C266" t="s">
        <v>401</v>
      </c>
    </row>
    <row r="267" spans="2:3" x14ac:dyDescent="0.25">
      <c r="B267" s="97"/>
      <c r="C267" t="s">
        <v>1867</v>
      </c>
    </row>
    <row r="268" spans="2:3" x14ac:dyDescent="0.25">
      <c r="B268" s="97"/>
    </row>
    <row r="269" spans="2:3" x14ac:dyDescent="0.25">
      <c r="B269" s="97"/>
      <c r="C269" t="s">
        <v>1872</v>
      </c>
    </row>
    <row r="270" spans="2:3" x14ac:dyDescent="0.25">
      <c r="B270" s="97"/>
      <c r="C270" t="s">
        <v>1873</v>
      </c>
    </row>
    <row r="271" spans="2:3" x14ac:dyDescent="0.25">
      <c r="B271" s="97"/>
      <c r="C271" t="s">
        <v>1874</v>
      </c>
    </row>
    <row r="272" spans="2:3" ht="30" x14ac:dyDescent="0.25">
      <c r="B272" s="97"/>
      <c r="C272" s="55" t="s">
        <v>1875</v>
      </c>
    </row>
    <row r="273" spans="2:3" x14ac:dyDescent="0.25">
      <c r="B273" s="97"/>
      <c r="C273" t="s">
        <v>401</v>
      </c>
    </row>
    <row r="274" spans="2:3" x14ac:dyDescent="0.25">
      <c r="B274" s="97"/>
      <c r="C274" t="s">
        <v>1869</v>
      </c>
    </row>
    <row r="275" spans="2:3" x14ac:dyDescent="0.25">
      <c r="B275" s="97"/>
      <c r="C275" t="s">
        <v>1876</v>
      </c>
    </row>
    <row r="276" spans="2:3" x14ac:dyDescent="0.25">
      <c r="B276" s="97"/>
      <c r="C276" t="s">
        <v>1774</v>
      </c>
    </row>
    <row r="277" spans="2:3" x14ac:dyDescent="0.25">
      <c r="B277" s="97"/>
      <c r="C277" t="s">
        <v>1877</v>
      </c>
    </row>
    <row r="278" spans="2:3" x14ac:dyDescent="0.25">
      <c r="B278" s="97"/>
      <c r="C278" t="s">
        <v>1913</v>
      </c>
    </row>
    <row r="279" spans="2:3" ht="45" customHeight="1" x14ac:dyDescent="0.25">
      <c r="B279" s="97"/>
      <c r="C279" s="55" t="s">
        <v>1902</v>
      </c>
    </row>
    <row r="280" spans="2:3" x14ac:dyDescent="0.25">
      <c r="B280" s="97"/>
    </row>
    <row r="281" spans="2:3" x14ac:dyDescent="0.25">
      <c r="B281" s="97"/>
      <c r="C281" t="s">
        <v>1870</v>
      </c>
    </row>
    <row r="282" spans="2:3" x14ac:dyDescent="0.25">
      <c r="B282" s="97"/>
    </row>
    <row r="283" spans="2:3" x14ac:dyDescent="0.25">
      <c r="B283" s="97"/>
      <c r="C283" s="17" t="s">
        <v>2494</v>
      </c>
    </row>
    <row r="284" spans="2:3" ht="30" x14ac:dyDescent="0.25">
      <c r="B284" s="97"/>
      <c r="C284" s="55" t="s">
        <v>1707</v>
      </c>
    </row>
    <row r="285" spans="2:3" x14ac:dyDescent="0.25">
      <c r="B285" s="97"/>
    </row>
    <row r="286" spans="2:3" x14ac:dyDescent="0.25">
      <c r="B286" s="97"/>
      <c r="C286" t="s">
        <v>1708</v>
      </c>
    </row>
    <row r="287" spans="2:3" x14ac:dyDescent="0.25">
      <c r="B287" s="97"/>
      <c r="C287" t="s">
        <v>1709</v>
      </c>
    </row>
    <row r="288" spans="2:3" x14ac:dyDescent="0.25">
      <c r="B288" s="97"/>
      <c r="C288" t="s">
        <v>1710</v>
      </c>
    </row>
    <row r="289" spans="2:3" x14ac:dyDescent="0.25">
      <c r="B289" s="97"/>
      <c r="C289" t="s">
        <v>1712</v>
      </c>
    </row>
    <row r="290" spans="2:3" x14ac:dyDescent="0.25">
      <c r="B290" s="97"/>
      <c r="C290" t="s">
        <v>1711</v>
      </c>
    </row>
    <row r="291" spans="2:3" x14ac:dyDescent="0.25">
      <c r="B291" s="97"/>
    </row>
    <row r="292" spans="2:3" ht="45" x14ac:dyDescent="0.25">
      <c r="B292" s="97"/>
      <c r="C292" s="55" t="s">
        <v>1714</v>
      </c>
    </row>
    <row r="293" spans="2:3" x14ac:dyDescent="0.25">
      <c r="B293" s="97"/>
    </row>
    <row r="294" spans="2:3" x14ac:dyDescent="0.25">
      <c r="B294" s="97"/>
      <c r="C294" s="17" t="s">
        <v>2495</v>
      </c>
    </row>
    <row r="295" spans="2:3" x14ac:dyDescent="0.25">
      <c r="B295" s="97"/>
      <c r="C295" s="17" t="s">
        <v>2496</v>
      </c>
    </row>
    <row r="296" spans="2:3" x14ac:dyDescent="0.25">
      <c r="B296" s="97"/>
      <c r="C296" t="s">
        <v>1878</v>
      </c>
    </row>
    <row r="297" spans="2:3" x14ac:dyDescent="0.25">
      <c r="B297" s="97"/>
    </row>
    <row r="298" spans="2:3" x14ac:dyDescent="0.25">
      <c r="B298" s="97"/>
      <c r="C298" t="s">
        <v>1879</v>
      </c>
    </row>
    <row r="299" spans="2:3" x14ac:dyDescent="0.25">
      <c r="B299" s="97"/>
      <c r="C299" t="s">
        <v>1880</v>
      </c>
    </row>
    <row r="300" spans="2:3" x14ac:dyDescent="0.25">
      <c r="B300" s="97"/>
      <c r="C300" t="s">
        <v>1903</v>
      </c>
    </row>
    <row r="301" spans="2:3" x14ac:dyDescent="0.25">
      <c r="B301" s="97"/>
      <c r="C301" t="s">
        <v>1881</v>
      </c>
    </row>
    <row r="302" spans="2:3" x14ac:dyDescent="0.25">
      <c r="B302" s="97"/>
    </row>
    <row r="303" spans="2:3" x14ac:dyDescent="0.25">
      <c r="B303" s="97"/>
      <c r="C303" s="17" t="s">
        <v>2497</v>
      </c>
    </row>
    <row r="304" spans="2:3" ht="30" x14ac:dyDescent="0.25">
      <c r="B304" s="97"/>
      <c r="C304" s="55" t="s">
        <v>1717</v>
      </c>
    </row>
    <row r="305" spans="2:3" x14ac:dyDescent="0.25">
      <c r="B305" s="97"/>
    </row>
    <row r="306" spans="2:3" x14ac:dyDescent="0.25">
      <c r="B306" s="97"/>
      <c r="C306" t="s">
        <v>1526</v>
      </c>
    </row>
    <row r="307" spans="2:3" x14ac:dyDescent="0.25">
      <c r="B307" s="97"/>
      <c r="C307" t="s">
        <v>1719</v>
      </c>
    </row>
    <row r="308" spans="2:3" x14ac:dyDescent="0.25">
      <c r="B308" s="97"/>
      <c r="C308" t="s">
        <v>1720</v>
      </c>
    </row>
    <row r="309" spans="2:3" x14ac:dyDescent="0.25">
      <c r="B309" s="97"/>
    </row>
    <row r="310" spans="2:3" x14ac:dyDescent="0.25">
      <c r="B310" s="97"/>
      <c r="C310" t="s">
        <v>1572</v>
      </c>
    </row>
    <row r="311" spans="2:3" x14ac:dyDescent="0.25">
      <c r="B311" s="97"/>
      <c r="C311" t="s">
        <v>1718</v>
      </c>
    </row>
    <row r="312" spans="2:3" x14ac:dyDescent="0.25">
      <c r="B312" s="97"/>
      <c r="C312" t="s">
        <v>1723</v>
      </c>
    </row>
    <row r="313" spans="2:3" x14ac:dyDescent="0.25">
      <c r="B313" s="97"/>
      <c r="C313" t="s">
        <v>1724</v>
      </c>
    </row>
    <row r="314" spans="2:3" ht="30" x14ac:dyDescent="0.25">
      <c r="B314" s="97"/>
      <c r="C314" s="55" t="s">
        <v>1725</v>
      </c>
    </row>
    <row r="315" spans="2:3" x14ac:dyDescent="0.25">
      <c r="B315" s="97"/>
    </row>
    <row r="316" spans="2:3" x14ac:dyDescent="0.25">
      <c r="B316" s="97"/>
      <c r="C316" t="s">
        <v>1726</v>
      </c>
    </row>
    <row r="317" spans="2:3" x14ac:dyDescent="0.25">
      <c r="B317" s="97"/>
    </row>
    <row r="318" spans="2:3" x14ac:dyDescent="0.25">
      <c r="B318" s="97"/>
      <c r="C318" s="17" t="s">
        <v>2498</v>
      </c>
    </row>
    <row r="319" spans="2:3" ht="30" x14ac:dyDescent="0.25">
      <c r="B319" s="97"/>
      <c r="C319" s="55" t="s">
        <v>1904</v>
      </c>
    </row>
    <row r="320" spans="2:3" x14ac:dyDescent="0.25">
      <c r="B320" s="97"/>
      <c r="C320" s="55"/>
    </row>
    <row r="321" spans="2:3" x14ac:dyDescent="0.25">
      <c r="B321" s="97"/>
      <c r="C321" t="s">
        <v>1331</v>
      </c>
    </row>
    <row r="322" spans="2:3" x14ac:dyDescent="0.25">
      <c r="B322" s="97"/>
      <c r="C322" t="s">
        <v>1882</v>
      </c>
    </row>
    <row r="323" spans="2:3" x14ac:dyDescent="0.25">
      <c r="B323" s="97"/>
      <c r="C323" t="s">
        <v>1883</v>
      </c>
    </row>
    <row r="324" spans="2:3" x14ac:dyDescent="0.25">
      <c r="B324" s="97"/>
      <c r="C324" t="s">
        <v>1884</v>
      </c>
    </row>
    <row r="325" spans="2:3" x14ac:dyDescent="0.25">
      <c r="B325" s="97"/>
      <c r="C325" t="s">
        <v>1885</v>
      </c>
    </row>
    <row r="326" spans="2:3" ht="75" x14ac:dyDescent="0.25">
      <c r="B326" s="97"/>
      <c r="C326" s="55" t="s">
        <v>1984</v>
      </c>
    </row>
    <row r="327" spans="2:3" x14ac:dyDescent="0.25">
      <c r="B327" s="97"/>
    </row>
    <row r="328" spans="2:3" x14ac:dyDescent="0.25">
      <c r="B328" s="97"/>
      <c r="C328" s="17" t="s">
        <v>2499</v>
      </c>
    </row>
    <row r="329" spans="2:3" x14ac:dyDescent="0.25">
      <c r="B329" s="97"/>
      <c r="C329" t="s">
        <v>2324</v>
      </c>
    </row>
    <row r="330" spans="2:3" x14ac:dyDescent="0.25">
      <c r="B330" s="97"/>
      <c r="C330" t="s">
        <v>1727</v>
      </c>
    </row>
    <row r="331" spans="2:3" x14ac:dyDescent="0.25">
      <c r="B331" s="97"/>
      <c r="C331" t="s">
        <v>1728</v>
      </c>
    </row>
    <row r="332" spans="2:3" x14ac:dyDescent="0.25">
      <c r="B332" s="97"/>
    </row>
    <row r="333" spans="2:3" x14ac:dyDescent="0.25">
      <c r="B333" s="97"/>
      <c r="C333" s="17" t="s">
        <v>2500</v>
      </c>
    </row>
    <row r="334" spans="2:3" ht="30" x14ac:dyDescent="0.25">
      <c r="B334" s="97"/>
      <c r="C334" s="55" t="s">
        <v>1731</v>
      </c>
    </row>
    <row r="335" spans="2:3" x14ac:dyDescent="0.25">
      <c r="B335" s="97"/>
      <c r="C335" t="s">
        <v>1732</v>
      </c>
    </row>
    <row r="336" spans="2:3" x14ac:dyDescent="0.25">
      <c r="B336" s="97"/>
      <c r="C336" t="s">
        <v>1706</v>
      </c>
    </row>
    <row r="337" spans="2:3" x14ac:dyDescent="0.25">
      <c r="B337" s="97"/>
      <c r="C337" t="s">
        <v>1733</v>
      </c>
    </row>
    <row r="338" spans="2:3" x14ac:dyDescent="0.25">
      <c r="B338" s="97"/>
    </row>
    <row r="339" spans="2:3" x14ac:dyDescent="0.25">
      <c r="B339" s="97"/>
      <c r="C339" s="17" t="s">
        <v>2501</v>
      </c>
    </row>
    <row r="340" spans="2:3" x14ac:dyDescent="0.25">
      <c r="B340" s="97"/>
      <c r="C340" s="17" t="s">
        <v>2487</v>
      </c>
    </row>
    <row r="341" spans="2:3" x14ac:dyDescent="0.25">
      <c r="B341" s="97"/>
      <c r="C341" t="s">
        <v>1912</v>
      </c>
    </row>
    <row r="342" spans="2:3" x14ac:dyDescent="0.25">
      <c r="B342" s="97"/>
    </row>
    <row r="343" spans="2:3" x14ac:dyDescent="0.25">
      <c r="B343" s="97"/>
      <c r="C343" t="s">
        <v>1331</v>
      </c>
    </row>
    <row r="344" spans="2:3" x14ac:dyDescent="0.25">
      <c r="B344" s="97"/>
      <c r="C344" t="s">
        <v>1886</v>
      </c>
    </row>
    <row r="345" spans="2:3" x14ac:dyDescent="0.25">
      <c r="B345" s="97"/>
      <c r="C345" t="s">
        <v>1887</v>
      </c>
    </row>
    <row r="346" spans="2:3" x14ac:dyDescent="0.25">
      <c r="B346" s="97"/>
      <c r="C346" t="s">
        <v>1888</v>
      </c>
    </row>
    <row r="347" spans="2:3" x14ac:dyDescent="0.25">
      <c r="B347" s="97"/>
      <c r="C347" t="s">
        <v>1889</v>
      </c>
    </row>
    <row r="348" spans="2:3" x14ac:dyDescent="0.25">
      <c r="B348" s="97"/>
      <c r="C348" t="s">
        <v>1890</v>
      </c>
    </row>
    <row r="349" spans="2:3" x14ac:dyDescent="0.25">
      <c r="B349" s="97"/>
      <c r="C349" t="s">
        <v>1891</v>
      </c>
    </row>
    <row r="350" spans="2:3" x14ac:dyDescent="0.25">
      <c r="B350" s="97"/>
    </row>
    <row r="351" spans="2:3" x14ac:dyDescent="0.25">
      <c r="B351" s="97"/>
      <c r="C351" s="17" t="s">
        <v>2502</v>
      </c>
    </row>
    <row r="352" spans="2:3" x14ac:dyDescent="0.25">
      <c r="B352" s="97"/>
      <c r="C352" t="s">
        <v>1892</v>
      </c>
    </row>
    <row r="353" spans="2:3" x14ac:dyDescent="0.25">
      <c r="B353" s="97"/>
      <c r="C353" t="s">
        <v>1893</v>
      </c>
    </row>
    <row r="354" spans="2:3" x14ac:dyDescent="0.25">
      <c r="B354" s="97"/>
      <c r="C354" t="s">
        <v>1905</v>
      </c>
    </row>
    <row r="355" spans="2:3" x14ac:dyDescent="0.25">
      <c r="B355" s="97"/>
      <c r="C355" t="s">
        <v>1894</v>
      </c>
    </row>
    <row r="356" spans="2:3" x14ac:dyDescent="0.25">
      <c r="B356" s="97"/>
    </row>
    <row r="357" spans="2:3" x14ac:dyDescent="0.25">
      <c r="B357" s="97"/>
      <c r="C357" s="17" t="s">
        <v>2653</v>
      </c>
    </row>
    <row r="358" spans="2:3" x14ac:dyDescent="0.25">
      <c r="B358" s="97"/>
      <c r="C358" s="17" t="s">
        <v>2654</v>
      </c>
    </row>
    <row r="359" spans="2:3" x14ac:dyDescent="0.25">
      <c r="B359" s="97"/>
      <c r="C359" t="s">
        <v>1747</v>
      </c>
    </row>
    <row r="360" spans="2:3" x14ac:dyDescent="0.25">
      <c r="B360" s="97"/>
    </row>
    <row r="361" spans="2:3" x14ac:dyDescent="0.25">
      <c r="B361" s="97"/>
      <c r="C361" t="s">
        <v>1748</v>
      </c>
    </row>
    <row r="362" spans="2:3" x14ac:dyDescent="0.25">
      <c r="B362" s="97"/>
      <c r="C362" t="s">
        <v>1709</v>
      </c>
    </row>
    <row r="363" spans="2:3" x14ac:dyDescent="0.25">
      <c r="B363" s="97"/>
      <c r="C363" t="s">
        <v>432</v>
      </c>
    </row>
    <row r="364" spans="2:3" x14ac:dyDescent="0.25">
      <c r="B364" s="97"/>
    </row>
    <row r="365" spans="2:3" x14ac:dyDescent="0.25">
      <c r="B365" s="97"/>
      <c r="C365" s="17" t="s">
        <v>2655</v>
      </c>
    </row>
    <row r="366" spans="2:3" x14ac:dyDescent="0.25">
      <c r="B366" s="97"/>
      <c r="C366" t="s">
        <v>1749</v>
      </c>
    </row>
    <row r="367" spans="2:3" x14ac:dyDescent="0.25">
      <c r="B367" s="97"/>
    </row>
    <row r="368" spans="2:3" x14ac:dyDescent="0.25">
      <c r="B368" s="97"/>
      <c r="C368" t="s">
        <v>1750</v>
      </c>
    </row>
    <row r="369" spans="2:3" x14ac:dyDescent="0.25">
      <c r="B369" s="97"/>
      <c r="C369" t="s">
        <v>1728</v>
      </c>
    </row>
    <row r="370" spans="2:3" x14ac:dyDescent="0.25">
      <c r="B370" s="97"/>
      <c r="C370" t="s">
        <v>1751</v>
      </c>
    </row>
    <row r="371" spans="2:3" x14ac:dyDescent="0.25">
      <c r="B371" s="97"/>
    </row>
    <row r="372" spans="2:3" x14ac:dyDescent="0.25">
      <c r="B372" s="97"/>
      <c r="C372" s="17" t="s">
        <v>2656</v>
      </c>
    </row>
    <row r="373" spans="2:3" ht="30" x14ac:dyDescent="0.25">
      <c r="B373" s="97"/>
      <c r="C373" s="171" t="s">
        <v>1752</v>
      </c>
    </row>
    <row r="374" spans="2:3" x14ac:dyDescent="0.25">
      <c r="B374" s="97"/>
      <c r="C374" s="110"/>
    </row>
    <row r="375" spans="2:3" ht="30" x14ac:dyDescent="0.25">
      <c r="B375" s="97"/>
      <c r="C375" s="171" t="s">
        <v>1754</v>
      </c>
    </row>
    <row r="376" spans="2:3" x14ac:dyDescent="0.25">
      <c r="B376" s="97"/>
    </row>
    <row r="377" spans="2:3" x14ac:dyDescent="0.25">
      <c r="B377" s="97"/>
      <c r="C377" s="17" t="s">
        <v>2657</v>
      </c>
    </row>
    <row r="378" spans="2:3" ht="30" x14ac:dyDescent="0.25">
      <c r="B378" s="97"/>
      <c r="C378" s="55" t="s">
        <v>2410</v>
      </c>
    </row>
    <row r="379" spans="2:3" x14ac:dyDescent="0.25">
      <c r="B379" s="97"/>
    </row>
    <row r="380" spans="2:3" x14ac:dyDescent="0.25">
      <c r="B380" s="97"/>
      <c r="C380" t="s">
        <v>1735</v>
      </c>
    </row>
    <row r="381" spans="2:3" ht="45" x14ac:dyDescent="0.25">
      <c r="B381" s="97"/>
      <c r="C381" s="55" t="s">
        <v>2411</v>
      </c>
    </row>
    <row r="382" spans="2:3" x14ac:dyDescent="0.25">
      <c r="B382" s="97"/>
      <c r="C382" s="33"/>
    </row>
    <row r="383" spans="2:3" x14ac:dyDescent="0.25">
      <c r="B383" s="97"/>
      <c r="C383" t="s">
        <v>1736</v>
      </c>
    </row>
    <row r="384" spans="2:3" ht="60" x14ac:dyDescent="0.25">
      <c r="B384" s="97"/>
      <c r="C384" s="55" t="s">
        <v>2341</v>
      </c>
    </row>
    <row r="385" spans="2:3" x14ac:dyDescent="0.25">
      <c r="B385" s="97"/>
    </row>
    <row r="386" spans="2:3" x14ac:dyDescent="0.25">
      <c r="B386" s="97"/>
      <c r="C386" t="s">
        <v>1507</v>
      </c>
    </row>
    <row r="387" spans="2:3" ht="75" customHeight="1" x14ac:dyDescent="0.25">
      <c r="B387" s="97"/>
      <c r="C387" s="55" t="s">
        <v>1737</v>
      </c>
    </row>
    <row r="388" spans="2:3" x14ac:dyDescent="0.25">
      <c r="B388" s="97"/>
    </row>
    <row r="389" spans="2:3" x14ac:dyDescent="0.25">
      <c r="B389" s="97"/>
      <c r="C389" t="s">
        <v>1331</v>
      </c>
    </row>
    <row r="390" spans="2:3" ht="30" x14ac:dyDescent="0.25">
      <c r="B390" s="97"/>
      <c r="C390" s="55" t="s">
        <v>1738</v>
      </c>
    </row>
    <row r="391" spans="2:3" x14ac:dyDescent="0.25">
      <c r="B391" s="97"/>
      <c r="C391" t="s">
        <v>1740</v>
      </c>
    </row>
    <row r="392" spans="2:3" x14ac:dyDescent="0.25">
      <c r="B392" s="97"/>
      <c r="C392" t="s">
        <v>2345</v>
      </c>
    </row>
    <row r="393" spans="2:3" x14ac:dyDescent="0.25">
      <c r="B393" s="97"/>
      <c r="C393" t="s">
        <v>1741</v>
      </c>
    </row>
    <row r="394" spans="2:3" x14ac:dyDescent="0.25">
      <c r="B394" s="97"/>
      <c r="C394" t="s">
        <v>2343</v>
      </c>
    </row>
    <row r="395" spans="2:3" x14ac:dyDescent="0.25">
      <c r="B395" s="97"/>
      <c r="C395" t="s">
        <v>1743</v>
      </c>
    </row>
    <row r="396" spans="2:3" x14ac:dyDescent="0.25">
      <c r="B396" s="97"/>
      <c r="C396" t="s">
        <v>1744</v>
      </c>
    </row>
    <row r="397" spans="2:3" x14ac:dyDescent="0.25">
      <c r="B397" s="97"/>
    </row>
    <row r="398" spans="2:3" x14ac:dyDescent="0.25">
      <c r="B398" s="97"/>
      <c r="C398" t="s">
        <v>1745</v>
      </c>
    </row>
    <row r="399" spans="2:3" x14ac:dyDescent="0.25">
      <c r="B399" s="97"/>
    </row>
    <row r="400" spans="2:3" x14ac:dyDescent="0.25">
      <c r="B400" s="97"/>
      <c r="C400" s="17" t="s">
        <v>2652</v>
      </c>
    </row>
    <row r="401" spans="2:3" ht="75" x14ac:dyDescent="0.25">
      <c r="B401" s="97"/>
      <c r="C401" s="55" t="s">
        <v>1746</v>
      </c>
    </row>
  </sheetData>
  <mergeCells count="2">
    <mergeCell ref="E1:H3"/>
    <mergeCell ref="B6:B56"/>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Props1.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3.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PL EN</vt:lpstr>
      <vt:lpstr>All Standard</vt:lpstr>
      <vt:lpstr>Kampanie LAST</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2024-12-18T14:13:44Z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