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24226"/>
  <xr:revisionPtr revIDLastSave="0" documentId="13_ncr:1_{51AB49FE-31FB-426E-B7CF-6BE9A1F94C99}" xr6:coauthVersionLast="47" xr6:coauthVersionMax="47" xr10:uidLastSave="{00000000-0000-0000-0000-000000000000}"/>
  <bookViews>
    <workbookView xWindow="29160" yWindow="360" windowWidth="27825" windowHeight="16830" tabRatio="712" activeTab="1" xr2:uid="{00000000-000D-0000-FFFF-FFFF00000000}"/>
  </bookViews>
  <sheets>
    <sheet name="PL EN" sheetId="2" r:id="rId1"/>
    <sheet name="All Standard" sheetId="6" r:id="rId2"/>
    <sheet name="Kampanie LAST" sheetId="14" r:id="rId3"/>
    <sheet name="Perfo" sheetId="1" r:id="rId4"/>
    <sheet name="Rich Media" sheetId="13" r:id="rId5"/>
    <sheet name="Ogólne zasady DESKTOP" sheetId="9" r:id="rId6"/>
    <sheet name="Ogólne zasady MOBILE" sheetId="11" r:id="rId7"/>
    <sheet name="General DESKTOP" sheetId="10" r:id="rId8"/>
    <sheet name="General MOBILE" sheetId="12" r:id="rId9"/>
  </sheets>
  <definedNames>
    <definedName name="_xlnm._FilterDatabase" localSheetId="1" hidden="1">'All Standard'!$C$6:$L$175</definedName>
    <definedName name="_xlnm._FilterDatabase" localSheetId="3" hidden="1">Perfo!$B$6:$B$7</definedName>
    <definedName name="_xlnm._FilterDatabase" localSheetId="4" hidden="1">'Rich Media'!$B$6:$E$7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66" i="6" l="1"/>
  <c r="F166" i="6"/>
  <c r="M136" i="6" l="1"/>
  <c r="M135" i="6"/>
  <c r="M134" i="6"/>
  <c r="M133" i="6"/>
  <c r="M132" i="6"/>
  <c r="M131" i="6"/>
  <c r="M130" i="6"/>
  <c r="B1" i="2" l="1"/>
  <c r="D9" i="2"/>
  <c r="C172" i="6" l="1"/>
  <c r="C173" i="6"/>
  <c r="B172" i="6"/>
  <c r="C95" i="6"/>
  <c r="F62" i="6"/>
  <c r="C94" i="6"/>
  <c r="F90" i="6"/>
  <c r="F95" i="6"/>
  <c r="C93" i="6"/>
  <c r="C83" i="6"/>
  <c r="F81" i="6"/>
  <c r="F61" i="6"/>
  <c r="F53" i="6"/>
  <c r="F59" i="6"/>
  <c r="F52" i="6"/>
  <c r="F34" i="6"/>
  <c r="F56" i="6"/>
  <c r="C23" i="6"/>
  <c r="F57" i="6"/>
  <c r="F55" i="6"/>
  <c r="F33" i="6"/>
  <c r="F54" i="6"/>
  <c r="F60" i="6"/>
  <c r="F32" i="6"/>
  <c r="F58" i="6"/>
  <c r="C22" i="6"/>
  <c r="F12" i="6"/>
  <c r="F51" i="6"/>
  <c r="F50" i="6"/>
  <c r="B90" i="14"/>
  <c r="C17" i="6"/>
  <c r="B80" i="14"/>
  <c r="C16" i="6"/>
  <c r="B83" i="14"/>
  <c r="C15" i="6"/>
  <c r="B86" i="14"/>
  <c r="C14" i="6"/>
  <c r="C13" i="6"/>
  <c r="C12" i="6"/>
  <c r="B79" i="14"/>
  <c r="C9" i="6"/>
  <c r="B78" i="14"/>
  <c r="B74" i="14"/>
  <c r="B70" i="14"/>
  <c r="B67" i="14"/>
  <c r="B66" i="14"/>
  <c r="B57" i="14"/>
  <c r="B53" i="14"/>
  <c r="B49" i="14"/>
  <c r="B46" i="14"/>
  <c r="B43" i="14"/>
  <c r="B38" i="14"/>
  <c r="B42" i="14"/>
  <c r="B28" i="14"/>
  <c r="B31" i="14"/>
  <c r="B34" i="14"/>
  <c r="B27" i="14"/>
  <c r="B23" i="14"/>
  <c r="B14" i="14"/>
  <c r="B19" i="14"/>
  <c r="B18" i="14"/>
  <c r="B17" i="14"/>
  <c r="B11" i="14"/>
  <c r="B8" i="14"/>
  <c r="B10" i="14"/>
  <c r="B9" i="14"/>
  <c r="B6" i="14"/>
  <c r="B4" i="14"/>
  <c r="L1" i="14"/>
  <c r="C10" i="6"/>
  <c r="C11" i="6"/>
  <c r="D8" i="1"/>
  <c r="D10" i="1"/>
  <c r="E1" i="13"/>
  <c r="C11" i="1"/>
  <c r="C14" i="1"/>
  <c r="C10" i="1"/>
  <c r="B11" i="1"/>
  <c r="B10" i="1"/>
  <c r="D9" i="1"/>
  <c r="C41" i="1"/>
  <c r="D15" i="1"/>
  <c r="D40" i="1"/>
  <c r="D42" i="1"/>
  <c r="C39" i="1"/>
  <c r="C38" i="1"/>
  <c r="C45" i="6"/>
  <c r="C44" i="6"/>
  <c r="C43" i="6"/>
  <c r="C42" i="6"/>
  <c r="C41" i="6"/>
  <c r="C39" i="6"/>
  <c r="C40" i="6"/>
  <c r="B4" i="6"/>
  <c r="C21" i="6"/>
  <c r="C20" i="6"/>
  <c r="F6" i="6"/>
  <c r="M6" i="6"/>
  <c r="L6" i="6"/>
  <c r="K6" i="6"/>
  <c r="I6" i="6"/>
  <c r="G6" i="6"/>
  <c r="N6" i="6"/>
  <c r="D6" i="6"/>
  <c r="E1" i="10"/>
  <c r="B6" i="6"/>
  <c r="A6" i="6"/>
  <c r="C6" i="6"/>
  <c r="E1" i="12"/>
  <c r="E1" i="11"/>
  <c r="M1" i="6"/>
  <c r="C42" i="1"/>
  <c r="B41" i="1"/>
  <c r="B35" i="1"/>
  <c r="C35" i="1"/>
  <c r="B30" i="1"/>
  <c r="C30" i="1"/>
  <c r="C15" i="1"/>
  <c r="B15" i="1"/>
  <c r="B23" i="1"/>
  <c r="B22" i="1"/>
  <c r="E1" i="9"/>
  <c r="C6" i="1"/>
  <c r="D38" i="1"/>
  <c r="A38" i="1"/>
  <c r="D37" i="1"/>
  <c r="B37" i="1"/>
  <c r="D25" i="1"/>
  <c r="D11" i="1"/>
  <c r="E42" i="1"/>
  <c r="E10" i="1"/>
  <c r="E8" i="1"/>
  <c r="E9" i="1"/>
  <c r="D1" i="1"/>
</calcChain>
</file>

<file path=xl/sharedStrings.xml><?xml version="1.0" encoding="utf-8"?>
<sst xmlns="http://schemas.openxmlformats.org/spreadsheetml/2006/main" count="4987" uniqueCount="2938">
  <si>
    <t>PROSZĘ WYBRAĆ JĘZYK</t>
  </si>
  <si>
    <t>PLEASE CHOOSE LANGUAGE</t>
  </si>
  <si>
    <t>Polski</t>
  </si>
  <si>
    <t>English</t>
  </si>
  <si>
    <t>Specyfikacja techniczna WPM</t>
  </si>
  <si>
    <t>Desktop</t>
  </si>
  <si>
    <t>1. Ogólne zasady dotyczące kreacji reklamowych - Desktop</t>
  </si>
  <si>
    <t>1.1. Wydajność i błędy</t>
  </si>
  <si>
    <t>1.2. Komunikacja zewnętrzna</t>
  </si>
  <si>
    <t>1.3. Fałszywe kreacje</t>
  </si>
  <si>
    <t>1.4. Kreacje RichMedia</t>
  </si>
  <si>
    <t>1.6. Zliczenia i kody emisyjne</t>
  </si>
  <si>
    <r>
      <t xml:space="preserve">Tak więc zamiast </t>
    </r>
    <r>
      <rPr>
        <i/>
        <sz val="11"/>
        <color theme="1"/>
        <rFont val="Calibri"/>
        <family val="2"/>
        <charset val="238"/>
        <scheme val="minor"/>
      </rPr>
      <t>&lt;script src=”http://mypage.pl/mycode.js”&gt;&lt;/script&gt;</t>
    </r>
  </si>
  <si>
    <r>
      <t xml:space="preserve">czy </t>
    </r>
    <r>
      <rPr>
        <i/>
        <sz val="11"/>
        <color theme="1"/>
        <rFont val="Calibri"/>
        <family val="2"/>
        <charset val="238"/>
        <scheme val="minor"/>
      </rPr>
      <t>&lt;img src=”http://mypage.pl/mypixel.gif” /&gt;</t>
    </r>
  </si>
  <si>
    <r>
      <t xml:space="preserve">Należy stosować składnię </t>
    </r>
    <r>
      <rPr>
        <i/>
        <sz val="11"/>
        <color theme="1"/>
        <rFont val="Calibri"/>
        <family val="2"/>
        <charset val="238"/>
        <scheme val="minor"/>
      </rPr>
      <t>src=”//mypage.pl/mycode.js” i src=”/mypage.pl/mypixel.gif”</t>
    </r>
  </si>
  <si>
    <t>Ponadto, każdy element 3rd party używany na serwisach Wirtualnej Polski Media musi wspierać komunikację po SSL.</t>
  </si>
  <si>
    <t>1.7. Kreacje HTML5</t>
  </si>
  <si>
    <t>1.7.1. Kody 3rd Party</t>
  </si>
  <si>
    <t>1.7.2. Podstawowa struktura</t>
  </si>
  <si>
    <t>1.7.3. Obsługa kliknięć</t>
  </si>
  <si>
    <t>Wszystkie klikalne elementy powinny korzystać z globalnej zmiennej „window.clickTag” albo funkcji „window.clickFn()”</t>
  </si>
  <si>
    <t>Dla funkcji clickFn(): window.clickFn1(), window.clickFn2() itd.</t>
  </si>
  <si>
    <t>Przykład window.clickTag:</t>
  </si>
  <si>
    <t>html: &lt;div onclick="window.open(window.clickTag, '_blank')"&gt;&lt;/div&gt;</t>
  </si>
  <si>
    <t>Przykład window.clickFn():</t>
  </si>
  <si>
    <t>html: &lt;div onclick="clickFn();"&gt;&lt;/div&gt;</t>
  </si>
  <si>
    <t>Przykład:</t>
  </si>
  <si>
    <t>html: &lt;div data-link="click"&gt;&lt;/div&gt;</t>
  </si>
  <si>
    <t>1.7.4. Zamykanie kreacji</t>
  </si>
  <si>
    <t>W celu zamknięcia kreacji pełnoekranowej należy wywołać globalną funkcje window.closeFn();</t>
  </si>
  <si>
    <t>1.7.5. Rozwijanie i zwijanie</t>
  </si>
  <si>
    <t>W celu rozwinięcia kreacji expandowanej należy wywołać globalną funkcję labelAction():</t>
  </si>
  <si>
    <t>window.labelAction("expand");</t>
  </si>
  <si>
    <t>Zwinięcie realizowane jest tą samą funkcją, z parametrem „collapse”:</t>
  </si>
  <si>
    <t>window.labelAction("collapse");</t>
  </si>
  <si>
    <t>1.7.6. Dozwolone elementy</t>
  </si>
  <si>
    <t>Reklama HTML5 może zawierać:</t>
  </si>
  <si>
    <t>• javascript</t>
  </si>
  <si>
    <t>• arkusze stylów (CSS)</t>
  </si>
  <si>
    <t>• HTML</t>
  </si>
  <si>
    <t>1.7.7. Wsparcie SSL</t>
  </si>
  <si>
    <t>1.7.8. Zaślepki</t>
  </si>
  <si>
    <t>1.8. Wsparcie SSL</t>
  </si>
  <si>
    <t>1.9. Testy kreacji</t>
  </si>
  <si>
    <t>1.10. Pozostałe informacje</t>
  </si>
  <si>
    <t>Mobile</t>
  </si>
  <si>
    <t>Dla urządzeń typu smartfon reklamy wyświetlane są na mobilnych wersjach serwisów Wirtualnej Polski Media.</t>
  </si>
  <si>
    <t>Dozwolone jest stosowanie materiałów reklamowych w następujących formatach:</t>
  </si>
  <si>
    <t>• grafika jpeg/gif/png</t>
  </si>
  <si>
    <t>• kod HTML5</t>
  </si>
  <si>
    <t>• asynchroniczny kod emisyjny</t>
  </si>
  <si>
    <t>• asynchroniczny kod zliczający</t>
  </si>
  <si>
    <t>Dla kampanii mobilnych dostępne jest następujące targetowanie.</t>
  </si>
  <si>
    <t>Mobile web:</t>
  </si>
  <si>
    <t>• dane deklaratywne (dla zalogowanych użytkowników: płeć, wiek, wykształcenie, branża, zainteresowania)</t>
  </si>
  <si>
    <t>• grupy behawioralne</t>
  </si>
  <si>
    <t>• dane o urządzeniu (Device Atlas)</t>
  </si>
  <si>
    <t>Mobile app:</t>
  </si>
  <si>
    <t>• widok w aplikacji</t>
  </si>
  <si>
    <t>• połączenie: WiFi lub 2G/3G/4G</t>
  </si>
  <si>
    <t>• geotargetowanie: długość i szerokość geograficzna w oparciu o moduł GPS</t>
  </si>
  <si>
    <t>W przypadku emisji kreacji HTML5 klient powinien przygotować również kreację zaślepkową zgodną z pkt. 1.7.8.</t>
  </si>
  <si>
    <t>Kreacja warstwowa html może zawierać elementy wideo; w takim przypadku należy kierować się poniższymi zaleceniami:</t>
  </si>
  <si>
    <t>• format: MP4/webm</t>
  </si>
  <si>
    <t>• kodek Wideo: H.264</t>
  </si>
  <si>
    <t>• kodek audio: AAC</t>
  </si>
  <si>
    <t>• poziom głośności: od -3 do -6 LU</t>
  </si>
  <si>
    <t>• przeplot: brak (progressive)</t>
  </si>
  <si>
    <t>• liczba klatek: 25</t>
  </si>
  <si>
    <t>• waga: do 1.5 MB</t>
  </si>
  <si>
    <t>Serwis</t>
  </si>
  <si>
    <t>Typ tapety</t>
  </si>
  <si>
    <t>Szerokość ekranu/tapety</t>
  </si>
  <si>
    <t>Szerokość serwisu</t>
  </si>
  <si>
    <t>Serwisy Premium*</t>
  </si>
  <si>
    <t>Wąska</t>
  </si>
  <si>
    <t>1366px</t>
  </si>
  <si>
    <t>1000px</t>
  </si>
  <si>
    <t>Szeroka</t>
  </si>
  <si>
    <t>1920px</t>
  </si>
  <si>
    <t>1252px</t>
  </si>
  <si>
    <t>Pudelek, o2</t>
  </si>
  <si>
    <t>1280px</t>
  </si>
  <si>
    <t>980px</t>
  </si>
  <si>
    <t>Pogoda</t>
  </si>
  <si>
    <t>Standard</t>
  </si>
  <si>
    <t>1260px</t>
  </si>
  <si>
    <t>WP Pilot</t>
  </si>
  <si>
    <t>974px</t>
  </si>
  <si>
    <t>1210px</t>
  </si>
  <si>
    <t>WP Sportowe Fakty</t>
  </si>
  <si>
    <t>1226px</t>
  </si>
  <si>
    <t>986px</t>
  </si>
  <si>
    <t>1216px</t>
  </si>
  <si>
    <t>Pozostałe serwisy**</t>
  </si>
  <si>
    <t>984px</t>
  </si>
  <si>
    <t>WP SG</t>
  </si>
  <si>
    <t>975px</t>
  </si>
  <si>
    <t>kafeteria.pl (bez forum)</t>
  </si>
  <si>
    <t>1320px</t>
  </si>
  <si>
    <t>tv.wp.pl</t>
  </si>
  <si>
    <t>Materiały wymagane do emisji kurtyny:</t>
  </si>
  <si>
    <t>1220px</t>
  </si>
  <si>
    <t>autocentrum.pl</t>
  </si>
  <si>
    <t>1200px</t>
  </si>
  <si>
    <t>970px</t>
  </si>
  <si>
    <t>1168px</t>
  </si>
  <si>
    <t>SG + SG sekcji 980px / artykuł 1222px</t>
  </si>
  <si>
    <t>Multiscreening to odmiana kreacji screeningowej składająca się z jednej kreacji billboardowej I kilku tapet.</t>
  </si>
  <si>
    <t>1180px / artykuł 1000px</t>
  </si>
  <si>
    <t>Ponadto, w kreacji musi być zdefiniowana funkcja:</t>
  </si>
  <si>
    <t>window.changeBackground = function(value) {</t>
  </si>
  <si>
    <t>**z wyjątkiem serwisu wideo.wp.pl. Aktualnie nie ma możliwości emisji screeningu na tym serwisie.</t>
  </si>
  <si>
    <t>parent.postMessage({name: "changeBackground", value: value}, "*");</t>
  </si>
  <si>
    <t>};</t>
  </si>
  <si>
    <t>Sumaryczna waga dowolnej pary billboard+watermark nie powinna przekraczać 150 kB (300kB dla HTML5).</t>
  </si>
  <si>
    <t>W przypadku emisji kreacji billboardowej w HTML5 klient powinien przygotować również kreację zaślepkową zgodną z pkt. 1.7.8.</t>
  </si>
  <si>
    <t>Wideo</t>
  </si>
  <si>
    <t>Default image:</t>
  </si>
  <si>
    <t>Klient powinien dostarczyć cztery pliki jpeg/gif/png:</t>
  </si>
  <si>
    <t>Wymagania ogólne dla kreacji:</t>
  </si>
  <si>
    <t>• Kreacja musi być zgodna z szablonem, który określa obszary na poszczególne elementy kreacji</t>
  </si>
  <si>
    <t>• Kreacja powinna posiadać marginesy na których nie ma obiektów</t>
  </si>
  <si>
    <t>• Logo na kreacji nie może być bezpośrednio nad logotypem WP</t>
  </si>
  <si>
    <t>• Button CTA na kreacji może być tylko jeden</t>
  </si>
  <si>
    <t>Klient powinien dostarczyć cztery pliki:</t>
  </si>
  <si>
    <t>3) Przycisk zwinięcia kreacji, o wymiarach 140x40px. Format to png/jpeg/gif.</t>
  </si>
  <si>
    <t>Klient powinien dostarczyć plik jpeg:</t>
  </si>
  <si>
    <t>• Kreacja musi być zgodna z szablonem, który określa obszary na poszczególne elementy kreacji.</t>
  </si>
  <si>
    <t>W przypadku białego tła na kreacji klient powinien dodać linie poziome oddzielające poszczególne grafiki (również na dole kreacji).</t>
  </si>
  <si>
    <t>Dla kreacji HTML5 klient powinien przygotować również kreację zaślepkową zgodną z pkt. 1.7.8.</t>
  </si>
  <si>
    <t>Format: jpg, png, gif - formaty rekomendowane; html5</t>
  </si>
  <si>
    <t>Wymagane materiały:</t>
  </si>
  <si>
    <t>Plik graficzny 1:</t>
  </si>
  <si>
    <t>• znajduje się na pierwszej warstwie</t>
  </si>
  <si>
    <t>• format pliku: *.png z przezroczystym tłem, na którym osadzone są nieruchome elementy</t>
  </si>
  <si>
    <t>Plik graficzny 2:</t>
  </si>
  <si>
    <t>• znajduje się na drugiej warstwie</t>
  </si>
  <si>
    <t>• format pliku: *.jpg</t>
  </si>
  <si>
    <t>Uwaga: Waga wszystkich elementów kreacji łącznie może wynosić maksymalnie 10 MB.</t>
  </si>
  <si>
    <t>Materiały należy dostarczyć 5 dni roboczych przed startem kampanii.</t>
  </si>
  <si>
    <t>Instream Audio Ad to spot reklamowy, emitowany w serwisie radiowym Wirtualnej Polski Media Open FM.</t>
  </si>
  <si>
    <t>• format: MPEG Audio Layer 3</t>
  </si>
  <si>
    <t>• maksymalna waga: 1.5 MB</t>
  </si>
  <si>
    <t>• pasmo (bitrate): od 128 (minimum) do 320 (maximum) kilobitów / sekundę</t>
  </si>
  <si>
    <t>• częstotliwość próbkowania (samplerate): 44,1 kHz</t>
  </si>
  <si>
    <t>• poziom głośności (integrated loudness): -23LUFS</t>
  </si>
  <si>
    <t>Instream Video Ad to reklama wideo, emitowana przed materiałem wideo na serwisach Wirtualnej Polski Media</t>
  </si>
  <si>
    <t>Klient powinien dostarczyć plik zawierający materiał wideo spełniający poniższe wytyczne: (tabelka obok) ---&gt;</t>
  </si>
  <si>
    <t>Parametr</t>
  </si>
  <si>
    <t xml:space="preserve"> Wartość rekomendowana</t>
  </si>
  <si>
    <t>Wartości akceptowane</t>
  </si>
  <si>
    <t>Kodek wideo</t>
  </si>
  <si>
    <t>H.264</t>
  </si>
  <si>
    <t>MPEG-4</t>
  </si>
  <si>
    <t>Kodek audio</t>
  </si>
  <si>
    <t>AAC</t>
  </si>
  <si>
    <t>mp4a, mp3</t>
  </si>
  <si>
    <t>Bitrate wideo</t>
  </si>
  <si>
    <t>400 kbps</t>
  </si>
  <si>
    <t>powyżej 200 kbp/s</t>
  </si>
  <si>
    <t>Kody zewnętrzne:</t>
  </si>
  <si>
    <t>Bitrate audio</t>
  </si>
  <si>
    <t>192 kbps</t>
  </si>
  <si>
    <t>224, 256, 320, 384 kbp/s</t>
  </si>
  <si>
    <t>Kanały audio</t>
  </si>
  <si>
    <t>3,6,8</t>
  </si>
  <si>
    <t>Poziom głośności</t>
  </si>
  <si>
    <t>od -3 do -6 LUFS</t>
  </si>
  <si>
    <t>-23 LUFS</t>
  </si>
  <si>
    <t>Rozmiar / aspect ratio</t>
  </si>
  <si>
    <t>1920x1080 px / 16:9</t>
  </si>
  <si>
    <t>1024x576 px / 16:9, 1280x720 px / 16:9</t>
  </si>
  <si>
    <t>Rozmiar mobile</t>
  </si>
  <si>
    <t>512x288 px</t>
  </si>
  <si>
    <t>Przeplot</t>
  </si>
  <si>
    <t>BRAK (progressive)</t>
  </si>
  <si>
    <t>Liczba klatek</t>
  </si>
  <si>
    <t>Invideo banner to element reklamowy, przykrywający górną lub dolną część odtwarzacza na serwisie wp.tv.</t>
  </si>
  <si>
    <t>Branding playera to format składający się z belki dolnej i górnej emitowany z materiałem redakcyjnym wideo w centralnej części ekranu.</t>
  </si>
  <si>
    <t>Kreacje mogą być przygotowane w formacie .jpg, .gif lub .png</t>
  </si>
  <si>
    <t>Waga kreacji: do 150kb dla obu plików łącznie</t>
  </si>
  <si>
    <t>Wymiary kreacji: 1260x1000 / 940x1000px</t>
  </si>
  <si>
    <t>Waga: 150kB</t>
  </si>
  <si>
    <t>Format: jpeg/png</t>
  </si>
  <si>
    <t>Kreacja watermarkowa powinna mieć minimalną szerokość 1366px (preferowana 1920px), zaś maksymalna wysokość to:</t>
  </si>
  <si>
    <t>• moduł Biznes: 863px + wysokość formy billboardowej</t>
  </si>
  <si>
    <t>• moduł Gwiazdy: 1063px + wysokość formy billboardowej</t>
  </si>
  <si>
    <t>• moduł Moto&amp;Tech: 863px + wysokość formy billboardowej</t>
  </si>
  <si>
    <t>• moduł Styl Życia: 1063px + wysokość formy billboardowej</t>
  </si>
  <si>
    <t>Sumaryczna waga pary Content Box + Watermark nie powinna przekraczać 150 kB. (300kB, dla wersji z HTML5 w slocie billboardowym).</t>
  </si>
  <si>
    <t>Cechy formatu:</t>
  </si>
  <si>
    <t>• waga: do 70 kB</t>
  </si>
  <si>
    <t>• format: JPG, PNG, GIF</t>
  </si>
  <si>
    <t>• docelowy URL</t>
  </si>
  <si>
    <t>• rekomendujemy użycie barwnego tła w kreacji (nie białego);</t>
  </si>
  <si>
    <t>• jeśli tło musi być białe, kreacja powinna mieć ramkę o szerokości 1px w kolorze belki redakcyjnej</t>
  </si>
  <si>
    <t>SPORT</t>
  </si>
  <si>
    <t>KREACJA</t>
  </si>
  <si>
    <t>Specyfikacja techniczna wersja HTML:</t>
  </si>
  <si>
    <t>Alternatywnie klient może dostarczyć do 3 obrazków, które emitowane będą jako kreacja HTML.</t>
  </si>
  <si>
    <t>• efekt przejścia pomiędzy kreacjami jest stały, ustalony przez WP</t>
  </si>
  <si>
    <t>*Kreacja jest skalowana. Kreacja o wymiarach 1260x600 będzie emitowana na ekranach o szerszej rozdzielczości tj. &gt;1320px.</t>
  </si>
  <si>
    <t>• Wiadomości</t>
  </si>
  <si>
    <t>• Sportowe Fakty</t>
  </si>
  <si>
    <t>• Biznes</t>
  </si>
  <si>
    <t>Floating Halfpage to forma reklamowa emitowana w prawej szpalcie, każdego modułu tematycznego na SG WP.</t>
  </si>
  <si>
    <t>*grafika zostanie przeskalowana</t>
  </si>
  <si>
    <t>Belka górna:</t>
  </si>
  <si>
    <t>• format: grafika statyczna (JPG, PNG)</t>
  </si>
  <si>
    <t>Belka dolna:</t>
  </si>
  <si>
    <t>Format ten pozwala na wypozycjonowanie programu TV w kolumnie "dziś w TV" na Sportowych Faktach.</t>
  </si>
  <si>
    <t>Format składa się z 2 części:</t>
  </si>
  <si>
    <t>• Nazwę kanału oraz dyscypliny (około max 30 znaków)</t>
  </si>
  <si>
    <t>• Tytuł programu. Maksymalnie dwa wiersze tekstu. Około 70 znaków</t>
  </si>
  <si>
    <t>• Godzinę emisji programu</t>
  </si>
  <si>
    <t>• URL docelowy</t>
  </si>
  <si>
    <t>Przykładowy test SPONSOR</t>
  </si>
  <si>
    <t>Klient powinien dostarczyć:</t>
  </si>
  <si>
    <t>Money Box to reklama typu rectangle wyświetlana w prawej kolumnie głównej SG money pod sekcją Notowania.</t>
  </si>
  <si>
    <t>• Format: statyczna grafika jpeg/gif/png</t>
  </si>
  <si>
    <t>lub materiały do emisji natywnej:</t>
  </si>
  <si>
    <t>• Format: statyczna grafika jpeg/gif/png plus tekst reklamowy</t>
  </si>
  <si>
    <t>Grafika nie może mieć obramowania.</t>
  </si>
  <si>
    <t>Format dostępny także w pakiecie Native Ad.</t>
  </si>
  <si>
    <t>Umieszczenie ramówki klienta w piątej kolumnie programowej. Pozycjonowanie kolumny kanału realizowane jest przez redakcję.</t>
  </si>
  <si>
    <t>Branding kanału pozwala na wyświetlenie logotypu klienta obok konkretnych wybranych programów na kanale klienta (na jasnym tle).</t>
  </si>
  <si>
    <t>Logotyp widoczny jest także w nagłówku kanału obok hasła "Oglądaj w ..." (na ciemnym tle).</t>
  </si>
  <si>
    <t>Logotyp partnera do linku:</t>
  </si>
  <si>
    <t>• dwa logotypy z przezroczystym tłem: jeden dostosowany do wyświetlania na jasnym tle, drugi dostosowany do wyświetlania na tle ciemnym</t>
  </si>
  <si>
    <t>• format: PNG</t>
  </si>
  <si>
    <t>Emisja formatów cross - device.</t>
  </si>
  <si>
    <t>Wymagane materiały desktop:</t>
  </si>
  <si>
    <t>Format natywny umieszczony wśród zajawek kierujący bezpośrednio na stronę klienta. Składa się z:</t>
  </si>
  <si>
    <t>• bannera w pasku aktualności</t>
  </si>
  <si>
    <t>• zajawki natywnej w sekcji „Hity dnia"</t>
  </si>
  <si>
    <t>Banner w pasku Aktualności</t>
  </si>
  <si>
    <t>• tytuł - tekst do 50 znaków ze spacjami</t>
  </si>
  <si>
    <t>• logotyp partnera do linku - wymiar: 70x16px</t>
  </si>
  <si>
    <t>Wersja z linkiem tekstowym CTA</t>
  </si>
  <si>
    <t>• tytuł - tekst do 80 znaków ze spacjami</t>
  </si>
  <si>
    <t>• Format: plik tekstowy lub HTML (z elementami graficznymi)</t>
  </si>
  <si>
    <t>• Tryb kodowania: ISO-8859-2</t>
  </si>
  <si>
    <t>• Waga podstawowa – 100 kB tekstu lub HTML (wraz z elementami graficznymi i załącznikami), więcej za dopłatą zgodnie z obowiązującym cennikiem.</t>
  </si>
  <si>
    <t>• W przypadku emisji performance, klient powinien dostarczyć całkowicie klikalną kreację.</t>
  </si>
  <si>
    <t>• Informacje do stopki mailingu:</t>
  </si>
  <si>
    <t>- gdy podmiot jest spółką handlową, stowarzyszeniem, fundacją:</t>
  </si>
  <si>
    <t>- gdy podmiot jest spółką cywilną:</t>
  </si>
  <si>
    <t>- gdy podmiot jest osobą fizyczną prowadzącą działalność gospodarczą:</t>
  </si>
  <si>
    <t>• Załączniki: pliki o dowolnych rozszerzeniach - w tym pdf.</t>
  </si>
  <si>
    <t>• Zliczenia przekierowań mailto:adres działają poprawnie ale nie są zliczane w systemie adserwerowym</t>
  </si>
  <si>
    <t>• Niedozwolone jest zaszywanie jakichkolwiek skryptów w nagłówku/treści mailingu (za wyjątkiem pikseli zliczających – patrz niżej)</t>
  </si>
  <si>
    <t>• Niedozwolone jest używanie kreacji flashowych</t>
  </si>
  <si>
    <t>• Wszelkie dodatkowe zliczenia muszą być pikselami zaciąganymi po protokole https.</t>
  </si>
  <si>
    <t>1. Zdefiniowany doctype (&lt;!DOCTYPE html&gt;)</t>
  </si>
  <si>
    <t>img { vertical-align: middle; }</t>
  </si>
  <si>
    <t>td img { display: block; }</t>
  </si>
  <si>
    <t>3. Znormalizowane style dla body. Zalecamy ustawienie marginesów w następujący sposób:</t>
  </si>
  <si>
    <t>body { margin: 0; }</t>
  </si>
  <si>
    <t>Po przetestowaniu i zatwierdzeniu listu należy wprowadzić następujące zmiany:</t>
  </si>
  <si>
    <t>- wszystkie pliki graficzne wyświetlać poprzez parametr "cid:", a więc zamiast:</t>
  </si>
  <si>
    <t>&lt;IMG SRC="test.gif"&gt;</t>
  </si>
  <si>
    <t>będzie:</t>
  </si>
  <si>
    <t>&lt;IMG SRC="cid:test.gif"&gt;</t>
  </si>
  <si>
    <t>- we wszystkich linkach adres docelowy należy otoczyć parametrem "KLIK" (ważne – pisane wielkimi literami), czyli zamiast:</t>
  </si>
  <si>
    <t>&lt;A HREF=”http://www.wp.pl”&gt;</t>
  </si>
  <si>
    <t>powinno być:</t>
  </si>
  <si>
    <t>&lt;A HREF=”&lt;KLIK&gt;http://www.wp.pl&lt;/KLIK&gt;”&gt;</t>
  </si>
  <si>
    <t>Uwaga: W przypadku emisji performance, klient powinien dostarczyć całkowicie klikalną kreację.</t>
  </si>
  <si>
    <t>Mailing Personalizowany może zawierać w treści imię odbiorcy w dowolnej odmianie.</t>
  </si>
  <si>
    <t>#FFF779</t>
  </si>
  <si>
    <t>#D8BDFF</t>
  </si>
  <si>
    <t>#D2EC68</t>
  </si>
  <si>
    <t>#F6C2DC</t>
  </si>
  <si>
    <t>#C4CEFF</t>
  </si>
  <si>
    <t>#FFDCC9</t>
  </si>
  <si>
    <t>#BAF3CD</t>
  </si>
  <si>
    <t>Z uwagi na ograniczenia techniczne, wysyłka do obu Poczt może nastąpić wyłącznie do osób korzystających z interfejsu WWW.</t>
  </si>
  <si>
    <t>Uwaga: W przypadku chęci wykorzystania innego koloru niż ten, który jest w ofercie, należy potwierdzić to z Biurem Reklamy WPM.</t>
  </si>
  <si>
    <t>Nie stosujemy czerwonego koloru podświetlenia mailingu.</t>
  </si>
  <si>
    <t>Każda kreacja, zliczenie i kod emisyjny przeznaczone do emisji na poczcie muszą funkcjonować poprawnie po SSL.</t>
  </si>
  <si>
    <t>Login Box to kreacja pojawiająca się podczas logowania do poczty.</t>
  </si>
  <si>
    <t>Główne wytyczne:</t>
  </si>
  <si>
    <t>Logout Box to kreacja pojawiająca się po wylogowaniu z poczty.</t>
  </si>
  <si>
    <t>Elementy Native Link w listingu wiadomości:</t>
  </si>
  <si>
    <t>• Nazwa klienta - do 25 znaków</t>
  </si>
  <si>
    <t>• Temat - główne hasło kampanii, do 25 znaków</t>
  </si>
  <si>
    <t>• Tekst Call to action - do 10 znaków (strzałka na końcu dodawana jest domyślnie)</t>
  </si>
  <si>
    <t>Widok kreacji po przekierowaniu:</t>
  </si>
  <si>
    <t>Elementy wspólne dla wszystkich kreacji</t>
  </si>
  <si>
    <t>• Temat - do 25 znaków, główne hasło kampanii</t>
  </si>
  <si>
    <t>• Tekst - do 500 znaków (opcjonalnie)</t>
  </si>
  <si>
    <t>• Nota prawna (disclaimer) - tekst, tyle znaków ile wymaga prawo</t>
  </si>
  <si>
    <t>Kreacje do wyboru:</t>
  </si>
  <si>
    <t>Obraz</t>
  </si>
  <si>
    <t>• Nagłówek - do 72 znaków (opcjonalnie)</t>
  </si>
  <si>
    <t>• Call to action - do 10 znaków, domyślnie "Sprawdź" (opcjonalnie)</t>
  </si>
  <si>
    <t>Karuzela</t>
  </si>
  <si>
    <t>• Min. 3 produkty</t>
  </si>
  <si>
    <t>• URL - link do produktu</t>
  </si>
  <si>
    <t>• Nagłówek - do 72 znaków</t>
  </si>
  <si>
    <t>• Call to action - do 10 znaków, domyślnie "Sprawdź"</t>
  </si>
  <si>
    <t>Feed produktowy</t>
  </si>
  <si>
    <t>• Min. 4 produkty, parzysta liczba, optymalnie 6 produktów</t>
  </si>
  <si>
    <t>• Opis - opcjonalnie, do 29 znaków</t>
  </si>
  <si>
    <t>• Cena normalna - liczba w zł</t>
  </si>
  <si>
    <t>• Cena promocyjna - opcjonalnie, liczba w zł, będzie przekreślona</t>
  </si>
  <si>
    <t>• Zniżka - opcjonalnie, liczba w procentach, bez miejsc po przecinku i dodatkowych oznaczeń</t>
  </si>
  <si>
    <t>Film</t>
  </si>
  <si>
    <t>• Film wyświetlany jest po akcji użytkownika.</t>
  </si>
  <si>
    <t>• Parametry filmu:</t>
  </si>
  <si>
    <t>Długość - do 60 s.</t>
  </si>
  <si>
    <t>Proporcje: 16:9, 1:1</t>
  </si>
  <si>
    <t>Max. waga - do 40 MB</t>
  </si>
  <si>
    <t>Formaty: .mp4, .mov</t>
  </si>
  <si>
    <t>Min. szerokość 600px</t>
  </si>
  <si>
    <t>Informacje techniczne</t>
  </si>
  <si>
    <t>lub</t>
  </si>
  <si>
    <t>• screening - reklama składająca się z billboarda / doublebillboarda / megabillboarda i watermarka (patrz pkt 2.6)</t>
  </si>
  <si>
    <t>Format pojawia się automatycznie w momencie doscrollowania do miejsca emisji.</t>
  </si>
  <si>
    <t>Użytkownik nie ma możliwości zamknięcia formatu.</t>
  </si>
  <si>
    <t>Materiały:</t>
  </si>
  <si>
    <t>Pliki mogą zawierać:</t>
  </si>
  <si>
    <t>• video (tylko w jednym module, waga do 2 MB, format mp4)</t>
  </si>
  <si>
    <t>Termin dostarczenia: kreacje powinny być dostarczone minimum 3 dni robocze przed emisją.</t>
  </si>
  <si>
    <t>Rozmiary elementów:</t>
  </si>
  <si>
    <t>• Tapeta zgodnie ze specyfikacją screeningu z pkt 2.6.1</t>
  </si>
  <si>
    <t>Format: grafika statyczna (JPG, PNG)</t>
  </si>
  <si>
    <t>Dostępne warianty:</t>
  </si>
  <si>
    <t>Megascreening z video</t>
  </si>
  <si>
    <t>Rozwiązanie obejmuje:</t>
  </si>
  <si>
    <t>• przed ekspanem standardową kreację display;</t>
  </si>
  <si>
    <t>• po ekspandzie kreację z playerem wideo.</t>
  </si>
  <si>
    <t>Megascreening z galerią zdjęć</t>
  </si>
  <si>
    <t>• przed ekspanem standardową kreację;</t>
  </si>
  <si>
    <t>• po ekspandzie kreację z galerią zdjęć.</t>
  </si>
  <si>
    <t>Megascreening z kreacją display (bez video, bez galerii)</t>
  </si>
  <si>
    <t>• po ekspandzie kreację display.</t>
  </si>
  <si>
    <t>• Jeśli format ma zawierać galerię zdjęć: należy dostarczyć 6-8 zdjęć o jednej z poniższych rozdzielczości:</t>
  </si>
  <si>
    <t>WP Autokult, WP Facet, WP Film, WP Gwiazdy, WP Kobieta, WP Moto, Money ROS, WP Opinie, Pudelek, WP Sportowefakty, WP Turystyka, WP Wiadomości.</t>
  </si>
  <si>
    <t>• rozmiar: nagłówek 1920x140px, tapeta o szerokości min. 1366px (sprawdź szczegóły w opisie formatu)</t>
  </si>
  <si>
    <t>Klient powinien dostarczyć jeden plik zgodnie z poniższymi wytycznymi:</t>
  </si>
  <si>
    <t>• rozmiar: 1920x140px</t>
  </si>
  <si>
    <t>Grafika skaluje się automatycznie do szerokości okna przeglądarki. np.: dla szerokości okna 1366px wysokość reklamy wyniesie 96px</t>
  </si>
  <si>
    <t>Tapeta - szeroka wersja serwisu:</t>
  </si>
  <si>
    <t>• rozmiar: szerokość min. 1366px, wycięcie na serwis: 1252px</t>
  </si>
  <si>
    <t>• waga: proponowana 60 kB</t>
  </si>
  <si>
    <t>Tapeta - wąska wersja serwisu:</t>
  </si>
  <si>
    <t>• rozmiar: szerokość min. 1280px, wycięcie na serwis: 1000px</t>
  </si>
  <si>
    <t>• rozmiar: szerokość min. 1366px, wycięcie na serwis: 1216px</t>
  </si>
  <si>
    <t>• rozmiar: szerokość min. 1280px, wycięcie na serwis: 986px</t>
  </si>
  <si>
    <t>• rozmiar: szerokość min. 1366px (rekomendowana 1920px), wycięcie na serwis: 1180px</t>
  </si>
  <si>
    <t>• rozmiar: szerokość min. 1366px (rekomendowana 1920px), wycięcie na serwis: 1222px</t>
  </si>
  <si>
    <t>• waga: proponowana 60 kb</t>
  </si>
  <si>
    <t>• rozmiar: szerokość min. 1366px, wycięcie na serwis: 984px</t>
  </si>
  <si>
    <t>• rozmiar: szerokość min. 1366px, wycięcie na serwis: 1168px</t>
  </si>
  <si>
    <t>• rozmiar: szerokość min. 1200px, wycięcie na serwis: 970px</t>
  </si>
  <si>
    <t>• waga: proponowana 50 kB</t>
  </si>
  <si>
    <t>• format: HTML5</t>
  </si>
  <si>
    <t>Termin dostarczenia: minimum 5 dni roboczych od dnia emisji</t>
  </si>
  <si>
    <t>Wymagania:</t>
  </si>
  <si>
    <t>• Grafiki o wymiarach:</t>
  </si>
  <si>
    <t>• url do gazetki na stronie klienta.</t>
  </si>
  <si>
    <t>• Basket dla użytkowników, którzy dodali produkt do koszyka, jednak nie dokonali zakupu; celem jest remarketing porzuconych koszyków</t>
  </si>
  <si>
    <t>POLA WYMAGANE (są to pola niezbędne do ustawienia emisji)</t>
  </si>
  <si>
    <t>Zmienna</t>
  </si>
  <si>
    <t>Przykładowa wartość</t>
  </si>
  <si>
    <t>Opis</t>
  </si>
  <si>
    <t>ID</t>
  </si>
  <si>
    <t>124738
ADJF-8886776</t>
  </si>
  <si>
    <t>Unikalny identyfikator produktu, identyczny z przekazywanym przez kod optymalizujący WPH</t>
  </si>
  <si>
    <t>title</t>
  </si>
  <si>
    <t>Niebieskie czółenka na słupku</t>
  </si>
  <si>
    <t>Nazwa produktu</t>
  </si>
  <si>
    <t>link</t>
  </si>
  <si>
    <t>https://domodi.pl/odziez/odziez-damska/bluzki-damskie?id=123456789&amp;utm_campaign=sale&amp;utm_medium=Domodi&amp;utm_source=display&amp;utm_term</t>
  </si>
  <si>
    <t>Okodowany link docelowy</t>
  </si>
  <si>
    <t>category</t>
  </si>
  <si>
    <t>Dzieci &gt; Odzież dziecięca &gt; Sukienki dziecięce &gt; Eleganckie
Elektronika / RTV / Telewizory / Telewizory OLED</t>
  </si>
  <si>
    <t>Kategoria produktu w postaci ścieżki kategorii</t>
  </si>
  <si>
    <t>W przypadku braku okodowania linków, rozliczenie kampanii będzie możliwe wyłącznie na podstawie danych z systemu WP.</t>
  </si>
  <si>
    <t>Feed jest aktualizowany co godzinę, przy czym aktualizujemy tylko dane, które uległy zmianie.</t>
  </si>
  <si>
    <t>category_link</t>
  </si>
  <si>
    <t>https://domodi.pl/odziez/odziez-damska/jeansy-damskie</t>
  </si>
  <si>
    <t>Link do strony z produktami z kategorii danego produktu.</t>
  </si>
  <si>
    <t>Formatka feedowa w feeda w formacie Google Docs: https://goo.gl/oV5PAk</t>
  </si>
  <si>
    <t>image_link</t>
  </si>
  <si>
    <t>https://lb5.dstatic.pl/images/productthumb/58777841-happy-holly-jeansydamskie-w-miejskim-stylu.jpg</t>
  </si>
  <si>
    <t>Link do zdjęcia produktu, w formacie png/jpg i rozmiarze min. 250x350</t>
  </si>
  <si>
    <t>(prosimy o wykonanie kopii formatki i przygotowanie na jej podstawie nowego arkusza)</t>
  </si>
  <si>
    <t>price</t>
  </si>
  <si>
    <t>Aktualna cena produktu</t>
  </si>
  <si>
    <t>sale_price</t>
  </si>
  <si>
    <t>Cena po rabacie (w przypadku gdy produkt nie ma SALE_PRICE wartość tego pola powinna być taka sama jak pola PRICE)</t>
  </si>
  <si>
    <t>gtin</t>
  </si>
  <si>
    <t>2388060103489</t>
  </si>
  <si>
    <t>Numer jednostki handlowej</t>
  </si>
  <si>
    <t>POLA OPCJONALNE</t>
  </si>
  <si>
    <t>bestseller</t>
  </si>
  <si>
    <t>yes / no / 1 / 0</t>
  </si>
  <si>
    <t>Oznaczenie produktu, jako aktualnego hitu sprzedaży</t>
  </si>
  <si>
    <t>brand</t>
  </si>
  <si>
    <t>Domodi</t>
  </si>
  <si>
    <t>Marka produktu</t>
  </si>
  <si>
    <t>Jasne spodnie jeansowe z wysokim stanem</t>
  </si>
  <si>
    <t>Opis produktu</t>
  </si>
  <si>
    <t>installment</t>
  </si>
  <si>
    <t>Raty 0%: 6 rat po 121,50 zł
199zł x 12 rat</t>
  </si>
  <si>
    <t>Informacje o planie ratalnym na produkt</t>
  </si>
  <si>
    <t>availability</t>
  </si>
  <si>
    <t>in stock / out of stock / low stock / preorder / 350</t>
  </si>
  <si>
    <t>Informacja o stanie magazynowym produktu.</t>
  </si>
  <si>
    <t>google_product_category</t>
  </si>
  <si>
    <t>Apparel &amp; Accessories &gt; Clothing &gt; Outerwear &gt; Coats &amp; Jackets
361</t>
  </si>
  <si>
    <t>Kategoria produktu zgodna z taksonomią Google: https://www.google.com/basepages/producttype/taxonomy-withids.en-US.txt</t>
  </si>
  <si>
    <t>gender</t>
  </si>
  <si>
    <t>male / female / unisex</t>
  </si>
  <si>
    <t>Płeć z którą identyfikowany jest dany produkt</t>
  </si>
  <si>
    <t>size</t>
  </si>
  <si>
    <t>S / M / L / 38 / 40 / 42</t>
  </si>
  <si>
    <t>• format w zakładce oferty, w interfejsie poczta.wp.pl</t>
  </si>
  <si>
    <t>• zakładka „Twoje Okazje” w serwisach tematycznych WP Media</t>
  </si>
  <si>
    <t>• powiadomienia o przecenach na oglądane produkty, prezentowane w serwisach tematycznych WP Media (dektop/mobile)</t>
  </si>
  <si>
    <t>• serwis WP Radar</t>
  </si>
  <si>
    <t>• formaty display w portalu</t>
  </si>
  <si>
    <t>WYMAGANIA</t>
  </si>
  <si>
    <t>• Okodowanie PX</t>
  </si>
  <si>
    <t>• Pełen feed produktowy</t>
  </si>
  <si>
    <t>• Logo klienta (min 640x480, format png, na serwerze klienta lub w pliku)</t>
  </si>
  <si>
    <t>970x200, 970x300, 940x200, 750x200, 300x250, 300x600, 585x455, 880x560, 225x280, 170x200, 160x600</t>
  </si>
  <si>
    <t>• Kolor w formacie RGB dla cen oraz tekstu i tła buttonu CTA.</t>
  </si>
  <si>
    <t>• Treść CTA do 10 znaków.</t>
  </si>
  <si>
    <t>• slot górny jako pierwsza (do 3 odsłony) lub druga dniówka (od 4 odsłony),</t>
  </si>
  <si>
    <t>• w przypadku strony głównej WP.PL również jako Content Box w wybranej sekcji tematycznej.</t>
  </si>
  <si>
    <t>• Dedykowany feed produktowy w jednej z dwóch wersji:</t>
  </si>
  <si>
    <t>• z maksymalnie 12 wybranych produktów z feeda ogólnego klienta zgodnie ze standardową specyfikacją lub według dedykowanej formatki</t>
  </si>
  <si>
    <t>• w przypadku wykorzystania mechanizmu rekomendacji zalecany jest feed do 100 produktów</t>
  </si>
  <si>
    <t>Istnieje możliwość wyboru scenariusza emisji:</t>
  </si>
  <si>
    <t>• Kolejność produktów w feedzie w zależności od popularności lub stała</t>
  </si>
  <si>
    <t>• Wykorzystanie mechanizmu rekomendacji i wybór produktów do emisji według ich popularności w ramach kampanii</t>
  </si>
  <si>
    <t>Dedykowana formatka feeda</t>
  </si>
  <si>
    <t>Pola obowiązkowe:</t>
  </si>
  <si>
    <t>• id_produktu</t>
  </si>
  <si>
    <t>• nazwa_produktu</t>
  </si>
  <si>
    <t>• link_do_produktu</t>
  </si>
  <si>
    <t>• cena</t>
  </si>
  <si>
    <t>Rekomendujemy wpisane ceny_promocyjnej produktu, jednak nie jest ona obowiązkowa.</t>
  </si>
  <si>
    <t>Wideo:</t>
  </si>
  <si>
    <t>Panel Premium to forma reklamowa emitowana nad belką wybranego serwisu.</t>
  </si>
  <si>
    <t>Klient powinien dostarczyć jeden plik jpeg/gif/png, o wymiarach całkowitych 667x325px, wadze do 50kB.</t>
  </si>
  <si>
    <t>• Kreacja musi być zgodna z szablonem, który określa obszary na poszczególne elementy kreacji (wizualizacja poniżej)</t>
  </si>
  <si>
    <t>Klient powinien dostarczyć trzy pliki jpeg/gif/png (o wymiarach całkowitych): 667x60px, 320x520px i 520x320px (każdy o wadze do 50kB)</t>
  </si>
  <si>
    <t>• Format składa się z widocznej na starcie kreacji o wysokości 60px i szerokości całkowitej 667px.</t>
  </si>
  <si>
    <t>• W prawym górnym rogu obszaru reklamowego znajduje się przycisk Zwiń/Rozwiń o wymiarach 80x40px.</t>
  </si>
  <si>
    <t>• Kreacja musi być zgodna z poniższym szablonem, który określa obszary na poszczególne elementy kreacji</t>
  </si>
  <si>
    <t>• System operacyjny: iOS, Android, Windows Phone</t>
  </si>
  <si>
    <t>System operacyjny: iOS, Android, Windows Phone</t>
  </si>
  <si>
    <t>Emisja: reklama wyświetla się pod treściami redakcyjnymi ze slotu rectangle w rozmiarze: 300x250px</t>
  </si>
  <si>
    <t>System operacyjny: iOS, Android</t>
  </si>
  <si>
    <t>Waga: do 150 kB</t>
  </si>
  <si>
    <t>System operacyjny: IOS, Android</t>
  </si>
  <si>
    <t>Format emitowany w slocie wybranego rectangle na serwisach WPM.</t>
  </si>
  <si>
    <t>Kreacja dzieli się na dwie części:</t>
  </si>
  <si>
    <t>Panel - pliki graficzne</t>
  </si>
  <si>
    <t>• Format: *.jpg</t>
  </si>
  <si>
    <t>• Maksymalna waga jednego pliku: 150 kB</t>
  </si>
  <si>
    <t>Waga wszystkich elementów kreacji łącznie może wynosić maksymalnie 10 MB.</t>
  </si>
  <si>
    <t>Wymagana materiały:</t>
  </si>
  <si>
    <t>Format podstawowy</t>
  </si>
  <si>
    <t>• Ekspanduje się do formatu pełnoekranowego ( po kliknięciu lub automatycznie )</t>
  </si>
  <si>
    <t>• Możliwe rozmiary:</t>
  </si>
  <si>
    <t>Default image ( plik graficzny wyświetlany użytkownikom nieobsługiwanych systemów )</t>
  </si>
  <si>
    <t>• Rozmiar: taki sam jak rozmiar podstawowy</t>
  </si>
  <si>
    <t>• Maksymalna waga: 40 kB</t>
  </si>
  <si>
    <t>Panel pełnoekranowy</t>
  </si>
  <si>
    <t>Może zawierać dowolną ilość plików wideo lub graficznych z możliwością ich przewijania.</t>
  </si>
  <si>
    <t>Pliki graficzne:</t>
  </si>
  <si>
    <t>• Wszystkie pliki powinny być nazwane zgodnie z kolejnością wyświetlania</t>
  </si>
  <si>
    <t>• Pliki wideo należy dostarczyć w dwóch formatach: *.mp4 oraz *.webm</t>
  </si>
  <si>
    <t>• Kreacja może zawierać dowolną liczbę plików wideo</t>
  </si>
  <si>
    <t>Waga: do 50 kB</t>
  </si>
  <si>
    <t>Tytuł: do 50 znaków (opcjonalnie dodatkowo do 90 znaków)</t>
  </si>
  <si>
    <t>Nagłówek: do 30 znaków</t>
  </si>
  <si>
    <t>Opis: do 90 znaków</t>
  </si>
  <si>
    <t>• 600x300 px</t>
  </si>
  <si>
    <t>Termin dostarczenia: kreacje powinny być dostarczone minimum na 3 dni robocze przed planowaną emisją.</t>
  </si>
  <si>
    <t>Treść reklamy: do 50 znaków</t>
  </si>
  <si>
    <t>Waga: do 40 kB</t>
  </si>
  <si>
    <t>Jednocześnie na Stronie głównej serwisu możemy emitować maksymalnie dwa content boxy XL.</t>
  </si>
  <si>
    <t>Natywna reklama tekstowo-graficzna emitowana nad sekcją "Puls dnia" - Native Ad 20 i nad sekcją "Dawka dobrego newsa" - Native Ad 21.</t>
  </si>
  <si>
    <t>Klient powinien dostarczyć następujące materiały:</t>
  </si>
  <si>
    <t>Do każdego formatu automatycznie zostanie dodane oznaczenie „reklama".</t>
  </si>
  <si>
    <t>Format: Rectangle lub banner skalowalny XL</t>
  </si>
  <si>
    <t>Umieszczenie ramówki klienta w piątym wierszu kolumny programowej. Pozycjonowanie kolumny kanału realizowane jest przez redakcję.</t>
  </si>
  <si>
    <t>Emisja formatów w modelu cross - device.</t>
  </si>
  <si>
    <t>Belkę:</t>
  </si>
  <si>
    <t>Format reklamowy emitowany w oknie logowania na Poczcie WP i Poczcie o2 (wersje mobilne).</t>
  </si>
  <si>
    <t>Wymiar: 600x464px (dopuszczalne są również wymiary standardowych formatów reklamowych: 300x250, 600x200, 600x400)</t>
  </si>
  <si>
    <t>Format: jpg, png</t>
  </si>
  <si>
    <t>Format reklamowy emitowany w interfejsie mobilnej Poczty WP lub Poczty o2 nad listingiem wiadomości.</t>
  </si>
  <si>
    <t>Wymiar: 600x200px</t>
  </si>
  <si>
    <t>Format: jpg, png, gif (tylko formaty statyczne)</t>
  </si>
  <si>
    <t>Forma emisji</t>
  </si>
  <si>
    <t>• Landing page/listing z produktami promowanymi (otwierany po kliknięciu w logo)</t>
  </si>
  <si>
    <t>• Cena: wymagana</t>
  </si>
  <si>
    <t>• Cena po rabacie: opcjonalna</t>
  </si>
  <si>
    <t>W celu dokładnej analizy wyników, rekomendujemy dodanie UTM_campaign – retaildniówka do URL produktów lub innego identyfikatora GA.</t>
  </si>
  <si>
    <t>Inbanner Video Ad to reklama video, emitowana w ramach dowolnej reklamy mobilnej (np. Rectangle, Slider).</t>
  </si>
  <si>
    <t>Slot WPM</t>
  </si>
  <si>
    <t>Przykład</t>
  </si>
  <si>
    <t>jpeg/png/gif</t>
  </si>
  <si>
    <t>HTML5</t>
  </si>
  <si>
    <t>Graficzne</t>
  </si>
  <si>
    <t>Banner</t>
  </si>
  <si>
    <t>300x100</t>
  </si>
  <si>
    <t>20 kB</t>
  </si>
  <si>
    <t>-</t>
  </si>
  <si>
    <t>standard</t>
  </si>
  <si>
    <t>x01</t>
  </si>
  <si>
    <t>WPM Zasięg, WP SG, o2 SG, Poczta WP, Poczta o2</t>
  </si>
  <si>
    <t>x03</t>
  </si>
  <si>
    <t>Mobile / Aplikacje</t>
  </si>
  <si>
    <t>Aplikacje: Open FM, WP Pilot</t>
  </si>
  <si>
    <t>Format reklamowy emitowany w aplikacjach Open FM, WP Pilot. Ekran listy stacji - nad listą ulubionych.</t>
  </si>
  <si>
    <t>600x200</t>
  </si>
  <si>
    <t>40 kB</t>
  </si>
  <si>
    <t>Poczta WP, Poczta o2</t>
  </si>
  <si>
    <t>150 kB</t>
  </si>
  <si>
    <t>WPM Zasięg, WP SG, o2 SG</t>
  </si>
  <si>
    <t>1260x250 / 940x250</t>
  </si>
  <si>
    <t>60 kB</t>
  </si>
  <si>
    <t>x51</t>
  </si>
  <si>
    <t>600x400</t>
  </si>
  <si>
    <t>Message Box</t>
  </si>
  <si>
    <t>Emisja w widoku "wiadomość"</t>
  </si>
  <si>
    <t>Top Banner</t>
  </si>
  <si>
    <t>750x300, 970x300</t>
  </si>
  <si>
    <t>x09</t>
  </si>
  <si>
    <t>o2 ROS</t>
  </si>
  <si>
    <t>300x60</t>
  </si>
  <si>
    <t>30 kB</t>
  </si>
  <si>
    <t>x66</t>
  </si>
  <si>
    <t>Billboard</t>
  </si>
  <si>
    <t>750x100</t>
  </si>
  <si>
    <t>Formaty standardowe to graficzne elementy reklamowe umieszczane w strukturze serwisu.
Klient powinien dostarczyć kreację HTML5 lub grafikę jpg/gif/png. Kreacja powinna spełniać wymagania ogólne opisane w pkt „Ogólne
zasady dotyczące kreacji reklamowych”.</t>
  </si>
  <si>
    <t>Double Billboard</t>
  </si>
  <si>
    <t>750x200</t>
  </si>
  <si>
    <t>50 kB</t>
  </si>
  <si>
    <t>Gigaboard</t>
  </si>
  <si>
    <t>1260x600 / 940x600</t>
  </si>
  <si>
    <t>100 kB</t>
  </si>
  <si>
    <t>300 kB</t>
  </si>
  <si>
    <t>Triple Billboard</t>
  </si>
  <si>
    <t>750x300</t>
  </si>
  <si>
    <t>Wideboard</t>
  </si>
  <si>
    <t>970x200</t>
  </si>
  <si>
    <t>Mega Double Billboard</t>
  </si>
  <si>
    <t>970x300</t>
  </si>
  <si>
    <t>70 kB</t>
  </si>
  <si>
    <t>Expand Billboard</t>
  </si>
  <si>
    <t>expand</t>
  </si>
  <si>
    <t>Kreacje rozwijalne to formaty warstwowe, emitowane w miejscu kreacji standardowych i ekspandowane po najechaniu wskaźnikiem myszy
Klient powinien dostarczyć kreację HTML5. Kreacja powinna spełniać wymagania ogólne opisane w pkt „Ogólne zasady dotyczące kreacji
reklamowych”. Kreacja HTML5 powinna zawierać akcje opisane w pkt 1.7.5 ogólnych zasad.</t>
  </si>
  <si>
    <t>Expand Double Billboard</t>
  </si>
  <si>
    <t>Expand Wideboard</t>
  </si>
  <si>
    <t>scroll</t>
  </si>
  <si>
    <t>WPM Zasięg</t>
  </si>
  <si>
    <t>Bottombox</t>
  </si>
  <si>
    <t>x53</t>
  </si>
  <si>
    <t>Format widoczny pod listingiem wiadomości lub po 30 wiadomości (w zależności od ustawień interfejsu użytkownika)</t>
  </si>
  <si>
    <t>300x250</t>
  </si>
  <si>
    <t>Money SG</t>
  </si>
  <si>
    <t>o2 Box</t>
  </si>
  <si>
    <t>Branding</t>
  </si>
  <si>
    <t>Grafika statyczna
Belka górna: 680x68
Belka dolna: 680x227</t>
  </si>
  <si>
    <t>Belka górna: do 40 kB
Belka dolna: do 60 kB</t>
  </si>
  <si>
    <t>SportoweFakty</t>
  </si>
  <si>
    <t>70x16</t>
  </si>
  <si>
    <t>Program TV</t>
  </si>
  <si>
    <t>Branding kanału pozwala na wyświetlenie logotypu klienta obok konkretnych wybranych programów na kanale klienta (na jasnym tle).
Logotyp widoczny jest także w nagłówku kanału obok hasła "Oglądaj w ..." (na ciemnym tle).</t>
  </si>
  <si>
    <t>475x40</t>
  </si>
  <si>
    <t>300x600</t>
  </si>
  <si>
    <t>190x64</t>
  </si>
  <si>
    <t>Commercial Break</t>
  </si>
  <si>
    <t>x02</t>
  </si>
  <si>
    <t>Commercial Break XL</t>
  </si>
  <si>
    <t>o2 SG</t>
  </si>
  <si>
    <t>1260x300 / 940x300</t>
  </si>
  <si>
    <t>x16</t>
  </si>
  <si>
    <t>x17</t>
  </si>
  <si>
    <t>x18</t>
  </si>
  <si>
    <t>x19</t>
  </si>
  <si>
    <t>x24</t>
  </si>
  <si>
    <t>Triple Content Box</t>
  </si>
  <si>
    <t>WP SG, o2 SG, SportoweFakty</t>
  </si>
  <si>
    <t>1260x1000 / 940x1000</t>
  </si>
  <si>
    <t>To statyczna, pełnoekranowa kreacja, która jest ukryta pod treściami redakcyjnymi, emitowana ze slotu rectangle (widoczne okno).
Użytkownik poprzez przesuwanie palcem po ekranie stopniowo zapoznaje się z komunikatem reklamowym. Obszar widoczny kreacji na
wszystkich telefonach to 300x400 px (pion) oraz 400x300 px (poziom), pozostała część kreacji będzie widoczna jedynie na telefonach o
większej rozdzielczości ekranu.</t>
  </si>
  <si>
    <t>1170x300 / 1170x1080</t>
  </si>
  <si>
    <t>SG: WP, O2, Money.pl, Sportowe Fakty, WP Pilot, Serwisy Premium</t>
  </si>
  <si>
    <t>Glonews</t>
  </si>
  <si>
    <t>600x300</t>
  </si>
  <si>
    <t>x08</t>
  </si>
  <si>
    <t>Login Box</t>
  </si>
  <si>
    <t>585x455</t>
  </si>
  <si>
    <t>Poczta</t>
  </si>
  <si>
    <t>Login Box to kreacja pojawiająca się podczas logowania do poczty.
Klient powinien dostarczyć plik jpg, gif lub png, o wymiarach 585x455 i wadze do 60kB</t>
  </si>
  <si>
    <t>600x464</t>
  </si>
  <si>
    <t>Full Page Login Box</t>
  </si>
  <si>
    <t>1920x1024</t>
  </si>
  <si>
    <t>Reklama typu „Full Page Login Box” to kreacja o wymiarze 1920x1024px umieszczona pod elementami strony tj. modułem logowania do Poczty. Obszar klikalny stanowi całość kreacji.
Główna część kreacji, z istotnym przekazem reklamowym, powinna znajdować się 625px od lewej krawędzi ekranu i mieć wymiar 1295x1024px (w tym 50px marginesu - cześć kreacji która może być ucinana ze względu na różne rozdzielczości ekranów). Obszar ten nie będzie przysłonięty przez żaden element strony. Pozostała część kreacji (tapeta), przysłonięta częściowo przez moduł ogowania do Poczty, powinna zawierać jednolity kolor, grandient lub deseń, tak aby użytkownik miał świadomość, że wokół niego znajduje się obszar klikalny reklamy.</t>
  </si>
  <si>
    <t>Logout Box</t>
  </si>
  <si>
    <t>Logout Box to kreacja pojawiająca się po wylogowaniu z poczty.
Klient powinien dostarczyć kreację HTML5, plik jpg, gif lub png, o wymiarach 880x560 i wadze do 60kB (150kB dla HTML5).
Dopuszczalne są również wymiary kreacji: 970x600, 970x300, 970x250 (150kB dla HTML5).
W przypadku emisji kreacji HTML5 klient powinien przygotować również kreację zaślepkową zgodną z pkt. 1.7.8.</t>
  </si>
  <si>
    <t>MidBox</t>
  </si>
  <si>
    <t>x62</t>
  </si>
  <si>
    <t>WP SG, o2 SG</t>
  </si>
  <si>
    <t>600x200 (opcjonalnie 300x250)</t>
  </si>
  <si>
    <t>1920x140</t>
  </si>
  <si>
    <t>28 znaków max</t>
  </si>
  <si>
    <t>tekstowe</t>
  </si>
  <si>
    <t>Native Link</t>
  </si>
  <si>
    <t>Native Link to format reklamowy dostępny wyłącznie w segregatorze Oferty na Poczcie o2 i WP. Widoczny jest na górze listy wiadomości.
Format emitowany jest cross-device, z możliwością wyświetlania w obu Pocztach jednocześnie.
Po kliknięciu w Native Link użytkownik przenoszony jest na stronę z jednym z dostępnych formatów: Obraz, Karuzela, Feed produktowy lub Film.</t>
  </si>
  <si>
    <t>Native Ad Gwiazdy</t>
  </si>
  <si>
    <t>x20</t>
  </si>
  <si>
    <t>Native Ad w module to natywna reklama tekstowo - graficzna wyświetlana jako jeden z kafelków sekcji tematycznej Gwiazdy, Moto&amp;Tech lub Styl Życia. W każdym module dostępne są dwa lub trzy miejsca reklamowe.</t>
  </si>
  <si>
    <t>x21</t>
  </si>
  <si>
    <t>x22</t>
  </si>
  <si>
    <t>x23</t>
  </si>
  <si>
    <t>x25</t>
  </si>
  <si>
    <t>x26</t>
  </si>
  <si>
    <t>Native Ad Wiadomości</t>
  </si>
  <si>
    <t>x28</t>
  </si>
  <si>
    <t>350x216, 300x300</t>
  </si>
  <si>
    <t>Relama natywna to reklama, której ostylowanie dopasowane jest do widoku i stylu serwisu, na którym się wyświetla. Reklama natywna
wyświetlana jest jako link tekstowy lub jako obrazek z tekstem. Reklamodawca powinien dostarczyć do emisji wszystkie poniższe materiały:
Uwaga dla klienta: obraz może zostać przycięty do dostępnej przestrzeni reklamowej, maksymalnie o 10% z każdej strony, dlatego ważne jest żeby główne elementy grafiki znajdowały się możliwie najbliżej centralnej części grafiki. Na grafice nie powinny znajdować się logotypy ani tekst. Grafika nie może mieć obramowania.</t>
  </si>
  <si>
    <t>Native Ad 20 / Native Ad 21</t>
  </si>
  <si>
    <t>350x216 + treść zajawki: do 50 znaków (wliczając spacje)</t>
  </si>
  <si>
    <t>Native Ad to natywna reklama tekstowo - graficzna wyświetlana w miejscu kafelków redakcyjnych na Stronie głównej o2. Na potrzeby emisji dostępne są 2 kafelki redakcyjne.</t>
  </si>
  <si>
    <t>Native Ad HotNews 21, 22 lub 23</t>
  </si>
  <si>
    <t>Pudelek</t>
  </si>
  <si>
    <t>Reklama emitowana w sekcji Hotnews w serwisie Pudelek mogąca imitować wyglądem zajawkę redakcyjną. Kreacja pojawia się pod drugim (Native Ad Hotnews 21), dziewiątym (Native Ad Hotnews 22) lub szesnastym boksem redakcyjnym (Native Ad Hotnews 23), na stronie głównej serwisu Pudelek.</t>
  </si>
  <si>
    <t>Panel Premium</t>
  </si>
  <si>
    <t>x06</t>
  </si>
  <si>
    <t>667x325</t>
  </si>
  <si>
    <t>x10</t>
  </si>
  <si>
    <t>Panel Premium Fullpage</t>
  </si>
  <si>
    <t>667x60, 320x520 i 520x320</t>
  </si>
  <si>
    <t>Format emitowany nad belką serwisu. Po kliknięciu w button „Rozwiń”, format expanduje się do kreacji fullpage. Po kliknięciu w button
„Zwiń” – kreacja zwija się do pierwszej formy.</t>
  </si>
  <si>
    <t>Panel Premium XL</t>
  </si>
  <si>
    <t>Panel Premium Scroll</t>
  </si>
  <si>
    <t>200 kB</t>
  </si>
  <si>
    <t>Panel Premium Scroll XL</t>
  </si>
  <si>
    <t>Rectangle</t>
  </si>
  <si>
    <t>Expand / Reveal</t>
  </si>
  <si>
    <t>Formy rozwijane są wyświetlane w miejscu górnego bannera. Użytkownik na początku widzi tylko dolną część kreacji, dopiero po interakcji
(tapnięcie w banner) reklama rozwija się do pełnego rozmiaru. W zależności od wyboru kreacji, expand zasłania kontent strony, a reveal
spycha kontent w dół. Krzyżyk zwija format full screen ponownie do wielkości bannera.</t>
  </si>
  <si>
    <t>Desktop / Mobile</t>
  </si>
  <si>
    <t>x30</t>
  </si>
  <si>
    <t>Android, iOS</t>
  </si>
  <si>
    <t>Format reklamowy emitowany w aplikacjach Open FM, WP Pilot, Program TV.</t>
  </si>
  <si>
    <t>Skyscraper</t>
  </si>
  <si>
    <t>Halfpage</t>
  </si>
  <si>
    <t>Halfpage to największy dostępny płaski format w mobilnym internecie. Reklama wyświetla się na SG Wp.pl w rozmiarze 300x600 px
(obszar widzialny na wszystkich telefonach to 300x400 px). Jeśli telefon posiada ekran o mniejszej rozdzielczości to dopiero po
zescrollowaniu strony w dół zobaczy drugą część reklamy. Kreacja powinna być zbudowana w ten sposób, aby komunikat reklamowy był
czytelny dla użytkowników.</t>
  </si>
  <si>
    <t>x63</t>
  </si>
  <si>
    <t>x91</t>
  </si>
  <si>
    <t>x92</t>
  </si>
  <si>
    <t>x93</t>
  </si>
  <si>
    <t>x94</t>
  </si>
  <si>
    <t>x95</t>
  </si>
  <si>
    <t>x96</t>
  </si>
  <si>
    <t>x97</t>
  </si>
  <si>
    <t>x98</t>
  </si>
  <si>
    <t>160x600</t>
  </si>
  <si>
    <t>Screening</t>
  </si>
  <si>
    <t>Megascreening</t>
  </si>
  <si>
    <t>screening</t>
  </si>
  <si>
    <t>Megascreening to richmediowa forma reklamowa składająca się z ekspandowanego Mega Double Billboarda oraz Tapety.
Klient ma możliwość zaprezentowania wielu elementów na kreacji np.: mini galerii zdjęć, wideo, opisów produktów.</t>
  </si>
  <si>
    <t>Screening to reklama składająca się z Billboarda / Double Billboarda / Wideboarda i watermarka.
Klient powinien dostarczyć dwa pliki. Plik jpeg/gif/png lub kreację html5 (patrz pkt 1.7), zgodne ze specyfikacja odpowiedniej formy
reklamowej (Billboard, Double Billboard, Wideboard) oraz plik gif lub .jpg, który będzie wyświetlany w tle serwisu.</t>
  </si>
  <si>
    <t>Welcome Screen</t>
  </si>
  <si>
    <t>Welcome Screen XL</t>
  </si>
  <si>
    <t>WP Box</t>
  </si>
  <si>
    <t>WP Box Podniesiony</t>
  </si>
  <si>
    <t>x04</t>
  </si>
  <si>
    <t>WP Box Wiadomości</t>
  </si>
  <si>
    <t>x11</t>
  </si>
  <si>
    <t>WP Box Sport</t>
  </si>
  <si>
    <t>x12</t>
  </si>
  <si>
    <t>WP Box Finanse</t>
  </si>
  <si>
    <t>x13</t>
  </si>
  <si>
    <t>Audio</t>
  </si>
  <si>
    <t>Instream Audio Ad</t>
  </si>
  <si>
    <t>1.5 MB</t>
  </si>
  <si>
    <t>audio</t>
  </si>
  <si>
    <t>Wysyłkowe</t>
  </si>
  <si>
    <t>Mailing</t>
  </si>
  <si>
    <t>Mailing Personalizowany</t>
  </si>
  <si>
    <t>Mailing Podświetlony</t>
  </si>
  <si>
    <t>150 kb</t>
  </si>
  <si>
    <t>interaktywne wideo</t>
  </si>
  <si>
    <t>Inbanner Video Ad</t>
  </si>
  <si>
    <t>display</t>
  </si>
  <si>
    <t>Instream Video Ad / Preroll</t>
  </si>
  <si>
    <t>wideo</t>
  </si>
  <si>
    <t>Instream Video Ad to reklama video, emitowana przed materiałem video na serwisach oraz aplikacjach Wirtualnej Polski Media.</t>
  </si>
  <si>
    <t xml:space="preserve">480x90px </t>
  </si>
  <si>
    <t>display instream</t>
  </si>
  <si>
    <t>Outstream Video Ad</t>
  </si>
  <si>
    <t>40 kb / 20 kB</t>
  </si>
  <si>
    <t xml:space="preserve"> </t>
  </si>
  <si>
    <t>PauseAd</t>
  </si>
  <si>
    <t>300x250 / 600x200</t>
  </si>
  <si>
    <t>Format reklamowy display emitowany w przestrzeni playera wideo, którego pojawienie się jest inicjowane przez użytkownika poprzez wciśnięcie PAUSE. 
Emitowany w playerze wideo tylko na materiałach redakcyjnych.</t>
  </si>
  <si>
    <t>StartAd</t>
  </si>
  <si>
    <t xml:space="preserve">Format reklamowy display emitowany w przestrzeni playera wideo, którego pojawienie się jest inicjowane  w przypadku braku wypełnienia kontenera standardowymi spotami wideo. </t>
  </si>
  <si>
    <t>E-Commerce</t>
  </si>
  <si>
    <t>Content Driven Commerce (CDC)</t>
  </si>
  <si>
    <t>Format przeznaczony do kampanii produktowych. Produkty dobierane są z feeda na podstawie historii działań użytkownika lub jeśli nie mamy o nim danych, popularności produktów wśród innych użytkowników.</t>
  </si>
  <si>
    <t>Jest to plik z listą produktów, zapisany w formacie CSV, XML lub JSON i umieszczony na serwerze klienta. Plik powinien zawierać wszystkie
aktualne produkty w ofercie i być aktualizowany przynajmniej raz na 24 godziny.</t>
  </si>
  <si>
    <t>WP Kokpit</t>
  </si>
  <si>
    <t>tapeta: 1260x815 oraz 940x815</t>
  </si>
  <si>
    <t>x38</t>
  </si>
  <si>
    <t>Pod modułem Biznes. Tapeta (klikalna) musi zostać przekazana w formacie SVG w dwóch rozmiarach: 1260x815 oraz 940x815. Tapeta + feed produktowy.</t>
  </si>
  <si>
    <t>WP Okazje</t>
  </si>
  <si>
    <t>x39</t>
  </si>
  <si>
    <t>Moduł pod pogodą. Grafika + feed produktowy.</t>
  </si>
  <si>
    <t>Specyfikacja techniczna Performance</t>
  </si>
  <si>
    <t xml:space="preserve">Produkt </t>
  </si>
  <si>
    <t>Format</t>
  </si>
  <si>
    <t xml:space="preserve">Waga </t>
  </si>
  <si>
    <t xml:space="preserve"> CDC </t>
  </si>
  <si>
    <t xml:space="preserve"> WP OKAZJE </t>
  </si>
  <si>
    <t xml:space="preserve">WP OKAZJE </t>
  </si>
  <si>
    <t>Fiszki</t>
  </si>
  <si>
    <t>Okodowanie PX oraz pełen feed produktowy (dla kampanii remarketingowej) lub produkty wybrane do promocji.
Górny banner o wymiarach standardowego DBB: 750x200
Kolor w formacie RGB dla cen oraz tekstu i tła buttonu CTA. 
Treść CTA do 10 znaków.</t>
  </si>
  <si>
    <t>Gazetki</t>
  </si>
  <si>
    <t>SG WP</t>
  </si>
  <si>
    <t xml:space="preserve">SG Volume </t>
  </si>
  <si>
    <r>
      <t>60 kB 
60 kB 
50 kB
50 kB</t>
    </r>
    <r>
      <rPr>
        <sz val="10"/>
        <color rgb="FFFF0000"/>
        <rFont val="Calibri"/>
        <family val="2"/>
        <charset val="238"/>
        <scheme val="minor"/>
      </rPr>
      <t xml:space="preserve"> 
</t>
    </r>
    <r>
      <rPr>
        <sz val="10"/>
        <color theme="1"/>
        <rFont val="Calibri"/>
        <family val="2"/>
        <charset val="238"/>
        <scheme val="minor"/>
      </rPr>
      <t>30 kB
40 kB
60 kB</t>
    </r>
  </si>
  <si>
    <t>Display</t>
  </si>
  <si>
    <t>Billboard 
Double Billboard 
Triple Billboard
Wideboard 
Mega Double Billboard 
Rectangle 
Skyscraper 
Halfpage</t>
  </si>
  <si>
    <t>Display - Perfo Ad Network</t>
  </si>
  <si>
    <t>Display Video Ad</t>
  </si>
  <si>
    <t xml:space="preserve">150 kB </t>
  </si>
  <si>
    <t>40 kB/150 kB (HTML5)</t>
  </si>
  <si>
    <t>600x500</t>
  </si>
  <si>
    <t>Display Tablet </t>
  </si>
  <si>
    <t xml:space="preserve">Billboard 
Double Billboard 
Triple Billboard
Wideboard
Halfpage  </t>
  </si>
  <si>
    <t xml:space="preserve">750x100  
750x200    
750x300
970x200
300x600 </t>
  </si>
  <si>
    <t>40 kB/150 kB (HTML5)
50 kB/150 kB (HTML5)
60 kB/150 kB (HTML5)
60 kB/150 kB (HTML5)
60 kB/150 kB (HTML5)</t>
  </si>
  <si>
    <t>Native</t>
  </si>
  <si>
    <t>Native Ad WP</t>
  </si>
  <si>
    <t>Native Ad PAN</t>
  </si>
  <si>
    <t>Lead generation</t>
  </si>
  <si>
    <t>Formularz / Półleadownik</t>
  </si>
  <si>
    <t xml:space="preserve">Leadownik to element kreacji reklamowej, w ramach której zainteresowany użytkownik może uzupełnić swoje wybrane dane w celu ułatwienia kontaktu z klientem. Dane są przekazywane do formularza na stronie klienta. Wymagnia: 
1. MODYFIKACJA FORMULARZA KLIENTAFormularz klienta powinien pobierać dane przesłane jako parametry w adres URL (z leadownika)i wstawiać je jako wartości pól formularza na swojej stronie 
2. GRAFIKAw rozmiarze danego formatu: 300x600, 300x250, 640x300, waga do 150kBnie zawierająca pól formularza oraz CTA, te elementy będą nałożone na grafikę i są przygotowane po stronie WPM
3. URL do polityki prywatności klienta </t>
  </si>
  <si>
    <t>Leadownik</t>
  </si>
  <si>
    <t>*(3 rd)</t>
  </si>
  <si>
    <t>SMS</t>
  </si>
  <si>
    <t>Indywidualna oferta, minimalny próg wejścia 20 000 zł</t>
  </si>
  <si>
    <t>940x90</t>
  </si>
  <si>
    <t>40 kb</t>
  </si>
  <si>
    <t>x60</t>
  </si>
  <si>
    <t>Slot uruchamiany dla sprzedanej emisji</t>
  </si>
  <si>
    <t>30 kb</t>
  </si>
  <si>
    <t>WP SG  kreacja okazjonalna</t>
  </si>
  <si>
    <t>Slot uruchamiany dla sprzedanej emisji w widoku news</t>
  </si>
  <si>
    <t>x67</t>
  </si>
  <si>
    <t>Emisja na widoku artykułowym serwisów PAKO, SF, o2</t>
  </si>
  <si>
    <t>WP PAKO, SF, o2, Pudelek</t>
  </si>
  <si>
    <t>tzw. Belka pogodowa</t>
  </si>
  <si>
    <t>x56</t>
  </si>
  <si>
    <t>Belka WP SG akcje specjalne</t>
  </si>
  <si>
    <t>x36</t>
  </si>
  <si>
    <t xml:space="preserve"> Format wyświetlany jest na warstwie z opisem programu</t>
  </si>
  <si>
    <t>x15-x19</t>
  </si>
  <si>
    <t>Reklama widoczna nad modułem tematycznym</t>
  </si>
  <si>
    <t>x15-x16</t>
  </si>
  <si>
    <t xml:space="preserve">Reklama widoczna nad modułem tematycznym </t>
  </si>
  <si>
    <t xml:space="preserve"> WP SG</t>
  </si>
  <si>
    <t xml:space="preserve">Reklama widoczna w module tematycznym Biznes </t>
  </si>
  <si>
    <t>Reklama widoczna pod modułem tematycznym Oferty dla Ciebie</t>
  </si>
  <si>
    <t>x15-&gt;x19</t>
  </si>
  <si>
    <t>Reklama mobilna widoczna w module tematycznym Sportowe Fakty</t>
  </si>
  <si>
    <t>Reklama mobilna widoczna w module tematycznym Gwiazdy</t>
  </si>
  <si>
    <t>Reklama mobilna widoczna w module tematycznym Moto</t>
  </si>
  <si>
    <t>Reklama mobilna widoczna w module tematycznym Styl Życia</t>
  </si>
  <si>
    <t>Reklama mobilna widoczna w module tematycznym Turystyka</t>
  </si>
  <si>
    <t>CBx nad sekcją Gwiazdy</t>
  </si>
  <si>
    <t>CBx nad sekcją Biznes</t>
  </si>
  <si>
    <t>CBx nad sekcją moto</t>
  </si>
  <si>
    <t>CBx  nad sekcją Styl Życia</t>
  </si>
  <si>
    <t>CBx nad sekcją Turystyka</t>
  </si>
  <si>
    <t>100  kB</t>
  </si>
  <si>
    <t>Banner z tapetą . Tapeta powinna być wykończona jednolitym gradientem u dołu. To warunkuje dociągnięcie koloru do końca modułu tematycznego w barwie tapety.</t>
  </si>
  <si>
    <t>Banner z tapetą  dostępny dla slotów Sportowe Fakty, Biznes, Gwiazdy. Tapeta powinna być wykończona jednolitym gradientem u dołu. To warunkuje dociągnięcie koloru do końca modułu tematycznego w barwie tapety. Jednocześnie na Stronie głównej serwisu możemy emitować maksymalnie dwa content boxy XL.</t>
  </si>
  <si>
    <t>x56/x14</t>
  </si>
  <si>
    <t>x55/x18</t>
  </si>
  <si>
    <t>Grafika nagłówka skaluje się automatycznie do szerokości okna przeglądarki. np.: dla szerokości okna 1366px wysokość reklamy wyniesie 96px. Tapety się nie skalują, powinny być przygotowane pod konkretny serwis.</t>
  </si>
  <si>
    <r>
      <rPr>
        <b/>
        <sz val="10"/>
        <color theme="1"/>
        <rFont val="Calibri"/>
        <family val="2"/>
        <charset val="238"/>
        <scheme val="minor"/>
      </rPr>
      <t>desktop</t>
    </r>
    <r>
      <rPr>
        <sz val="10"/>
        <color theme="1"/>
        <rFont val="Calibri"/>
        <family val="2"/>
        <scheme val="minor"/>
      </rPr>
      <t xml:space="preserve">: x80,x81,x82 </t>
    </r>
    <r>
      <rPr>
        <b/>
        <sz val="10"/>
        <color theme="1"/>
        <rFont val="Calibri"/>
        <family val="2"/>
        <charset val="238"/>
        <scheme val="minor"/>
      </rPr>
      <t>mobile</t>
    </r>
    <r>
      <rPr>
        <sz val="10"/>
        <color theme="1"/>
        <rFont val="Calibri"/>
        <family val="2"/>
        <scheme val="minor"/>
      </rPr>
      <t>: x03</t>
    </r>
  </si>
  <si>
    <t xml:space="preserve"> Format wyświetlany jest na górze, natywnie i na  warstwie.</t>
  </si>
  <si>
    <t>Panel Premium dostępny jest na serwisach: SG WP, SG Pudelek, Poczta WP, SG Money, WP Autokult, WP Gadżetomania, WP Komórkomania, WP Fotoblogia, WP abczdrowie, WP Parenting</t>
  </si>
  <si>
    <t>Panel Premium to forma reklamowa emitowana nad serwisem. Panel Premium składa się z jednej kreacji o wysokości 360px. Standardowo pokazywane jest górne 60px kreacji, po rozwinięciu (akcja użytkownika, klik lub tapnięcie) pokazywane jest pozostałe 300px.</t>
  </si>
  <si>
    <t>Panel Premium XL dostępny jest na serwisach: SG WP, SG Pudelek, Poczta WP, SG Money, WP Autokult, WP Gadżetomania, WP Komórkomania, WP Fotoblogia, WP abczdrowie, WP Parenting</t>
  </si>
  <si>
    <t>160x60</t>
  </si>
  <si>
    <t>20 KB</t>
  </si>
  <si>
    <t>x37</t>
  </si>
  <si>
    <t>x07</t>
  </si>
  <si>
    <t>Format reklamowy emitowany w miejscu śródtekstu lub halfa mobilnego, składający się z panelu umieszczonego pod serwisem i uwidaczniającego się w momencie przewijania strony.</t>
  </si>
  <si>
    <t>SG WP, o2, Serwisy premium, WP Autokult, WP Sportowe Fakty</t>
  </si>
  <si>
    <t>Reklama warstwowa emitowana przed załadowaniem strony głównej WP.  Emitowana nie częściej niż 1 raz na godzinę.</t>
  </si>
  <si>
    <t>Boxy reklamowe emitowane po prawej stronie SG WP na wysokości odpowiadającej konkretnej sekcji.</t>
  </si>
  <si>
    <t>Mailing zawierający podświetlenie tematu jednen z bazowych kolorów: brązowy, zielony, pomarańczowy, fioletowy, jasnozielony, fuksja.</t>
  </si>
  <si>
    <t>x24 i x34</t>
  </si>
  <si>
    <t>o2.pl</t>
  </si>
  <si>
    <t>Poczta WP, Poczta o2, o2.pl</t>
  </si>
  <si>
    <t xml:space="preserve">Format reklamowy agregujący produkty dostarczone przez klienta w artykule powiązanym z nimi tematycznie. </t>
  </si>
  <si>
    <t>feed produktowy zawierający szeroki wachlarz produktów lub ograniczony do określonej grupy artykułów.</t>
  </si>
  <si>
    <t>To dodatkowa reklama wyświetlana nad sekcjami Sportowe Fakty, Finanse, Gwiazdy, Moto, Styl Życia (te same miejsca
reklamowe co zwykły content box) , pojawia się  ona rotacyjnie  w slotach w których nie ma emisji stałych FF. Emisja w modelu CPC, CPM, VCPM</t>
  </si>
  <si>
    <t>Mail wysyłany jako HTMLowy powinien być pełną, poprawnie skonstruowaną, sprawdzoną i działającą stroną HTMLową. Wszystkie obiekty (obrazki) muszą się znajdować w tym samym katalogu co plik HTML (w katalogu bieżącym).</t>
  </si>
  <si>
    <t>Dedykowana oferta reklamowa nie występująca w standardowej sprzedaży.</t>
  </si>
  <si>
    <t>x21-23</t>
  </si>
  <si>
    <t>x20-21</t>
  </si>
  <si>
    <t>Emisja na rozwiniętej warstwie przy panelu logowania do Poczty o2</t>
  </si>
  <si>
    <t>SG o2</t>
  </si>
  <si>
    <t>x55-x58, x67</t>
  </si>
  <si>
    <t xml:space="preserve">sloty: x55 Sport, x56 Biznes, x57 Gwiazdy, x58 Moto, x67 Styl Życia  </t>
  </si>
  <si>
    <t xml:space="preserve">Glonews to format dostępny na SG WP, ulokowany w otoczeniu treści redakcyjnych często konsumowanych przez Internautów. Emitowany
jest w modelu cross - device do 100% użytkowników.
Cechy formatu:
Format składa się z maksymalnie trzech kreacji, rotowanych automatycznie oraz intencjonalnie przez odbiorcę (swipe).
Kreacja jest emitowana pod modułem z prognozą pogody. Użytkownik nie ma możliwości jej zamknięcia. 
Format na desktopie jest emitowany z tej samej pozycji co MidBox, w związku z tym wymaga wcześniejszej rezerwacji.     </t>
  </si>
  <si>
    <t>SG WP, WPM Zasięg</t>
  </si>
  <si>
    <t>x03, sloty do emisji Halfpage'a</t>
  </si>
  <si>
    <t>SG WP, o2, WP Zasięg</t>
  </si>
  <si>
    <t>Open FM</t>
  </si>
  <si>
    <t>WPM Zasięg Instream</t>
  </si>
  <si>
    <t>sloty content boxów</t>
  </si>
  <si>
    <t>Kreacja emitowana w miejscu content box na SG WP przy modułach: Sportowe Fakty , Biznes, Gwiazdy lub Moto. , oraz na pozostałych serwisach na widokach artykułowych</t>
  </si>
  <si>
    <t>WP Zasięg</t>
  </si>
  <si>
    <t>sloty do emisji rectangle'a</t>
  </si>
  <si>
    <t>sloty odpowiednie dla aplikacji</t>
  </si>
  <si>
    <t>WP SG, o2.pl, WPM Zasięg</t>
  </si>
  <si>
    <t>Istnieje możliwość emisji sky'a ze slotu x27 na widokach artykułowych w ramach Platformy Kontentowej WPM (PAKO)</t>
  </si>
  <si>
    <t>WPM Zasięg Intstream</t>
  </si>
  <si>
    <t>Outstream to reklama wideo, emitowana w miejscu śródtekstu. Reklama startuje zwinięta, i rozwija się automatycznie gdy Outstream Video Ad miejsce reklamowe pojawia się na aktywnym ekranie.</t>
  </si>
  <si>
    <t>Interactive Stories</t>
  </si>
  <si>
    <t>Interactive Stories ma na celu umożliwienie naszym Klientom prezentacji swoich usług i produktu z wykorzystaniem storytellingu. 
Emisja umożliwia łączenie w obrębie jednej odsłony reklamowej - mixu kreacji statycznych i wideo (max. 15 sekund / 1 plansza) układając je na linii czasu.
Stories emitowane może być w 2 podstawowych proporcjach, wybór proporcji definiuje całą kreację = wszystkie plansze muszą być spójne w obrębie jednej odsłony. Kreacja jest skalowalna, ale jej maksymalna wysokość nie przekracza 600px.</t>
  </si>
  <si>
    <t>x70</t>
  </si>
  <si>
    <t>Format reklamowy składający się z formatu podstawowego, po kliknięciu rozwijającego się do formatu powiększonego.</t>
  </si>
  <si>
    <t>x34</t>
  </si>
  <si>
    <t>620x250, mix formatów</t>
  </si>
  <si>
    <t>Serwisy WPM</t>
  </si>
  <si>
    <t>Poczta WP, Poczta o2, Serwisy Premium</t>
  </si>
  <si>
    <t>WP SG, Serwisy WPM</t>
  </si>
  <si>
    <t>Mailing Performace</t>
  </si>
  <si>
    <t>2 MB</t>
  </si>
  <si>
    <t>Wiadomości, Sport, Biznes</t>
  </si>
  <si>
    <t>1920x720</t>
  </si>
  <si>
    <t>1920x540</t>
  </si>
  <si>
    <t>1920x880</t>
  </si>
  <si>
    <t>• Kreacja skalowalna</t>
  </si>
  <si>
    <t>• CTA składa się maksymalnie z 32 znaków.Nadmiar tekstu może skutkować brakiem czytelności przekazu.</t>
  </si>
  <si>
    <t>• Rodzaj Fontu jest determinowany czcionką znajdującą się na serwisie na którym odbywa się emisja.</t>
  </si>
  <si>
    <t>Format bazuje na klasycznym rectanglu skalowalnym. Jego głównym założeniem jest umożliwienie dynamicznego zarządzania przekazem reklamowym, w obrębie jednej kreacji statycznej dostarczanej przez Klienta. Kreacja nie posiada CTA na grafice dzięki czemu staje się bardziej czytelna, zachowuje więcej miejsca na przekaz reklamowy.</t>
  </si>
  <si>
    <t>Kreacja jest skalowalna, ale jej maksymalna wysokość nie przekracza 600px:</t>
  </si>
  <si>
    <t>Włączenie/wyłączenie - Ikony głośnika w lewym dolnym rogu</t>
  </si>
  <si>
    <t>Dotknięcie w środek kreacji włącza/wyłącza dźwięku</t>
  </si>
  <si>
    <t>• Pomijanie plansz jak i powrót do poprzednich, poprzez intuicyjnie wyznaczone obszary (lewo = tył | prawo = przód).</t>
  </si>
  <si>
    <t>• Ostatnia plansza – kliknięcie w prawo przekierowuje na LP</t>
  </si>
  <si>
    <t>• Plansze wideo domyślnie są wyciszone, ale także wzbogacone są o dodatkowe elementy nawigacyjne dźwięku:</t>
  </si>
  <si>
    <t>• Górna część wyposażona jest w time-line zależny od ilości plansz. Zawsze zajmuje pełną szerokość kreacji dzieląc obszar na ilość elementów</t>
  </si>
  <si>
    <t>• Pod time-linem, znajdują się 2 modyfikowalne linie copy, by uzupełnić kreację o niezależny od planszy komunikat wybrany przez Klienta, np.:</t>
  </si>
  <si>
    <t>Nazwa Klienta</t>
  </si>
  <si>
    <t>Nazwa promocji</t>
  </si>
  <si>
    <t>• W prawym dolnym rogu jest stale obecne niemodyfikowalne CTA, umożliwiające przekierowanie na LP niezależnie od planszy.</t>
  </si>
  <si>
    <t>Format w emisji wykorzystuje sloty Halfpage</t>
  </si>
  <si>
    <t>Plansza: rekomendowana liczba 2x-6x</t>
  </si>
  <si>
    <t>Statyczny display lub wideo:</t>
  </si>
  <si>
    <t>Display:</t>
  </si>
  <si>
    <t>• Format pliku: JPG/PNG</t>
  </si>
  <si>
    <t>• Czas trwania planszy statycznej w MS, max. 15 sekund | Przykład – 3000 ms = 3 sekundy</t>
  </si>
  <si>
    <t>• Format pliku: WEBM/MP4</t>
  </si>
  <si>
    <t>• Proporcje materiału: 4:5 lub 9:16</t>
  </si>
  <si>
    <t>• Czas trwania: Max 15 sekund (ustawienie czasu MS w template powinno odpowiadać rzeczywistej długości materiału)</t>
  </si>
  <si>
    <t>Copy:</t>
  </si>
  <si>
    <t>• Tekst główny</t>
  </si>
  <si>
    <t>• Tekst dodatkowy</t>
  </si>
  <si>
    <t>Linkowanie, kody odsłon:</t>
  </si>
  <si>
    <t>• Jeden wspólny link do LP dla wszystkich plansz</t>
  </si>
  <si>
    <t>• Są 2 możliwości wpięcia kodów odsłon, dedykowany na odsłonę oraz dedykowany pod każdą z ustawianych plansz</t>
  </si>
  <si>
    <t>Rozmiar: 1920x870px</t>
  </si>
  <si>
    <t>1920x870</t>
  </si>
  <si>
    <t>Format emitowany w slocie halfpage na SG WP, SG o2, SG pudelek oraz w treściach artykułów WPM. Kreacja skaluje się do szerokości ekranu.</t>
  </si>
  <si>
    <t>Format emitowany w slocie halfpage na  SG WP, SG o2, SG pudelek oraz w treściach artykułów WPM.</t>
  </si>
  <si>
    <t>• Rekomenduje się przesłanie drugiego logotypu klienta (jpg, 192x214px), który znajdzie się na ostatniej karcie szablonu z buttonem "Zobacz więcej".</t>
  </si>
  <si>
    <t>• moduł Sport: 907px + wysokość formy billboardowej</t>
  </si>
  <si>
    <r>
      <rPr>
        <b/>
        <sz val="10"/>
        <color theme="1"/>
        <rFont val="Calibri"/>
        <family val="2"/>
        <charset val="238"/>
        <scheme val="minor"/>
      </rPr>
      <t>Bannery:</t>
    </r>
    <r>
      <rPr>
        <sz val="10"/>
        <color theme="1"/>
        <rFont val="Calibri"/>
        <family val="2"/>
        <scheme val="minor"/>
      </rPr>
      <t xml:space="preserve"> 940x300px // 1260x300px    </t>
    </r>
    <r>
      <rPr>
        <b/>
        <sz val="10"/>
        <color theme="1"/>
        <rFont val="Calibri"/>
        <family val="2"/>
        <charset val="238"/>
        <scheme val="minor"/>
      </rPr>
      <t>Tapety:</t>
    </r>
    <r>
      <rPr>
        <sz val="10"/>
        <color theme="1"/>
        <rFont val="Calibri"/>
        <family val="2"/>
        <scheme val="minor"/>
      </rPr>
      <t xml:space="preserve"> </t>
    </r>
    <r>
      <rPr>
        <u/>
        <sz val="10"/>
        <color theme="1"/>
        <rFont val="Calibri"/>
        <family val="2"/>
        <charset val="238"/>
        <scheme val="minor"/>
      </rPr>
      <t xml:space="preserve">minimalna </t>
    </r>
    <r>
      <rPr>
        <sz val="10"/>
        <color theme="1"/>
        <rFont val="Calibri"/>
        <family val="2"/>
        <scheme val="minor"/>
      </rPr>
      <t xml:space="preserve">szerokość tapety: 1366px, wcięcie na serwis: 975px. Zalecana szerokość tapety: 1920px, wcięcie na serwis: 1280px. </t>
    </r>
    <r>
      <rPr>
        <b/>
        <sz val="10"/>
        <color theme="1"/>
        <rFont val="Calibri"/>
        <family val="2"/>
        <charset val="238"/>
        <scheme val="minor"/>
      </rPr>
      <t>Wysokość</t>
    </r>
    <r>
      <rPr>
        <sz val="10"/>
        <color theme="1"/>
        <rFont val="Calibri"/>
        <family val="2"/>
        <scheme val="minor"/>
      </rPr>
      <t xml:space="preserve"> tapety zależy od modułu na którym będzie emitowana tj.: moduły </t>
    </r>
    <r>
      <rPr>
        <u/>
        <sz val="10"/>
        <color theme="1"/>
        <rFont val="Calibri"/>
        <family val="2"/>
        <charset val="238"/>
        <scheme val="minor"/>
      </rPr>
      <t xml:space="preserve">Sport, Biznes, Moto </t>
    </r>
    <r>
      <rPr>
        <sz val="10"/>
        <color theme="1"/>
        <rFont val="Calibri"/>
        <family val="2"/>
        <scheme val="minor"/>
      </rPr>
      <t xml:space="preserve"> 863px + wysokość billboarda; moduły </t>
    </r>
    <r>
      <rPr>
        <u/>
        <sz val="10"/>
        <color theme="1"/>
        <rFont val="Calibri"/>
        <family val="2"/>
        <charset val="238"/>
        <scheme val="minor"/>
      </rPr>
      <t>Gwiazdy, Styl Życia</t>
    </r>
    <r>
      <rPr>
        <sz val="10"/>
        <color theme="1"/>
        <rFont val="Calibri"/>
        <family val="2"/>
        <scheme val="minor"/>
      </rPr>
      <t xml:space="preserve"> -  1063px + wysokość billboarda;</t>
    </r>
  </si>
  <si>
    <r>
      <rPr>
        <b/>
        <sz val="10"/>
        <color theme="1"/>
        <rFont val="Calibri"/>
        <family val="2"/>
        <charset val="238"/>
        <scheme val="minor"/>
      </rPr>
      <t>Bannery:</t>
    </r>
    <r>
      <rPr>
        <sz val="10"/>
        <color theme="1"/>
        <rFont val="Calibri"/>
        <family val="2"/>
        <scheme val="minor"/>
      </rPr>
      <t xml:space="preserve"> 940x600px // 1260x600px    </t>
    </r>
    <r>
      <rPr>
        <b/>
        <sz val="10"/>
        <color theme="1"/>
        <rFont val="Calibri"/>
        <family val="2"/>
        <charset val="238"/>
        <scheme val="minor"/>
      </rPr>
      <t>Tapet</t>
    </r>
    <r>
      <rPr>
        <sz val="10"/>
        <color theme="1"/>
        <rFont val="Calibri"/>
        <family val="2"/>
        <scheme val="minor"/>
      </rPr>
      <t xml:space="preserve">y: minimalna szerokość tapety: 1366px, wcięcie na serwis: 975px. Zalecana szerokość tapety: 1920px, wcięcie na serwis: 1280px. </t>
    </r>
    <r>
      <rPr>
        <b/>
        <sz val="10"/>
        <color theme="1"/>
        <rFont val="Calibri"/>
        <family val="2"/>
        <charset val="238"/>
        <scheme val="minor"/>
      </rPr>
      <t>Wysokość</t>
    </r>
    <r>
      <rPr>
        <sz val="10"/>
        <color theme="1"/>
        <rFont val="Calibri"/>
        <family val="2"/>
        <scheme val="minor"/>
      </rPr>
      <t xml:space="preserve"> tapety zależy od modułu na którym będzie emitowana tj.: moduły </t>
    </r>
    <r>
      <rPr>
        <u/>
        <sz val="10"/>
        <color theme="1"/>
        <rFont val="Calibri"/>
        <family val="2"/>
        <charset val="238"/>
        <scheme val="minor"/>
      </rPr>
      <t xml:space="preserve">Sport, Biznes, Moto </t>
    </r>
    <r>
      <rPr>
        <sz val="10"/>
        <color theme="1"/>
        <rFont val="Calibri"/>
        <family val="2"/>
        <scheme val="minor"/>
      </rPr>
      <t xml:space="preserve"> 863px + wysokość billboarda; moduły </t>
    </r>
    <r>
      <rPr>
        <u/>
        <sz val="10"/>
        <color theme="1"/>
        <rFont val="Calibri"/>
        <family val="2"/>
        <charset val="238"/>
        <scheme val="minor"/>
      </rPr>
      <t>Gwiazdy, Styl Życia</t>
    </r>
    <r>
      <rPr>
        <sz val="10"/>
        <color theme="1"/>
        <rFont val="Calibri"/>
        <family val="2"/>
        <scheme val="minor"/>
      </rPr>
      <t xml:space="preserve"> -  1063px + wysokość billboarda;</t>
    </r>
  </si>
  <si>
    <t>Commercial Break to reklama pojawiająca się na dedykowanej podstronie lub dedykowanym layerze. Warstwa z kreacją składa się z: grafiki reklamowej, przycisku "Przejdź do serwisu" oraz paska postępu odliczającego czas do automatycznego przekierowania na stronę. Format widoczny na warstwie, po kliknięciu w dowolny artykuł.</t>
  </si>
  <si>
    <t>Dobre praktyki tworzenia screeningów:</t>
  </si>
  <si>
    <t>UWAGA</t>
  </si>
  <si>
    <t>Rozliczenie emisji spotów wideo na podstawie kodów zewnętrznych jest możliwe jedynie przy wykorzystaniu statycznych pixelków zliczających.</t>
  </si>
  <si>
    <t>Wykorzystanie bardziej zaawansowanych skryptów jest możliwe jedynie w celu ewentualnej weryfikacji emisji, jednak nie może być podstawą do rozliczenia wyemitowanych odtworzeń.</t>
  </si>
  <si>
    <t>Możliwość rozliczenia emisji na podstawie wpiętych w spot kodów zewnęntrznych jest zależne od model emisji wideo.</t>
  </si>
  <si>
    <t>Bottombox Mobile</t>
  </si>
  <si>
    <t>Money Box</t>
  </si>
  <si>
    <t>Commercial Break Mobile</t>
  </si>
  <si>
    <t>Glonews Mobile</t>
  </si>
  <si>
    <t>Login Box Mobile</t>
  </si>
  <si>
    <t>Nagłówek Sponsorowany</t>
  </si>
  <si>
    <t>Hity Dnia</t>
  </si>
  <si>
    <t>Linki Tekstowe, Prawa Kolumna</t>
  </si>
  <si>
    <t>Native Ad Biznes Mobile</t>
  </si>
  <si>
    <t>Native Ad Gwiazdy Mobile</t>
  </si>
  <si>
    <t>Native Ad Sport Mobile</t>
  </si>
  <si>
    <t>Native Ad Styl Życia</t>
  </si>
  <si>
    <t>Native Ad Styl Życia Mobile</t>
  </si>
  <si>
    <t>Native Ad Wiadomości Mobile</t>
  </si>
  <si>
    <t>Native Ad Mobile</t>
  </si>
  <si>
    <t>Panel Premium Mobile</t>
  </si>
  <si>
    <t>Karuzela Mobile</t>
  </si>
  <si>
    <t>Rectangle Aktywizujący</t>
  </si>
  <si>
    <t>Rectangle Dolny Wiadomości</t>
  </si>
  <si>
    <t>Rectangle w Aplikacji</t>
  </si>
  <si>
    <t>Rectangle Multiclick</t>
  </si>
  <si>
    <t>Halfpage Mobile</t>
  </si>
  <si>
    <t>Halfpage WP Live</t>
  </si>
  <si>
    <t>Floating Halfpage / Moduł Wiadomości</t>
  </si>
  <si>
    <t>Floating Halfpage / Moduł Sport</t>
  </si>
  <si>
    <t>Floating Halfpage / Moduł Finanse</t>
  </si>
  <si>
    <t>Floating Halfpage / Moduł Gwiazdy</t>
  </si>
  <si>
    <t>Floating Halfpage / Moduł Moto</t>
  </si>
  <si>
    <t>Floating Halfpage / Moduł Styl Życia</t>
  </si>
  <si>
    <t>Floating Halfpage / Moduł Turystyka</t>
  </si>
  <si>
    <t>Floating Halfpage / Moduł Zobacz więcej</t>
  </si>
  <si>
    <t>Karuzela XL Mobile</t>
  </si>
  <si>
    <t>Screening Interaktywny</t>
  </si>
  <si>
    <t>Display Dynamiczny</t>
  </si>
  <si>
    <t>Feed Produktowy</t>
  </si>
  <si>
    <t>Gazetki Reklamowe</t>
  </si>
  <si>
    <t>Mailing Standardowy</t>
  </si>
  <si>
    <t>Mailing Dynamiczny</t>
  </si>
  <si>
    <t>Branding Playera</t>
  </si>
  <si>
    <t>Instream Video Ad / Preroll Mobile</t>
  </si>
  <si>
    <t>Invideo Banner</t>
  </si>
  <si>
    <t>300x600 (Mobile, Desktop)
300x250 (Mobile, Desktop)
640x300 (Desktop)</t>
  </si>
  <si>
    <t>Belka Reklamowa</t>
  </si>
  <si>
    <t>Box Reklamowy</t>
  </si>
  <si>
    <t>Reklama Natywna</t>
  </si>
  <si>
    <t>Każdy z bannerów może linkować do innej strony docelowej klienta.</t>
  </si>
  <si>
    <t>Klient może dostarczyć zewnętrzny kod mierzący górny banner.</t>
  </si>
  <si>
    <t>Klient powinien przesłać banner reklamowy spełniający poniższe wymagania:</t>
  </si>
  <si>
    <t>Format wyświetlany na SG WP w module WP Kokpit oraz w Poczcie WPM w zakładkach Oferty oraz Społeczności (miejsca emisji dobieramy w zależności od liczby zamówionych klików).</t>
  </si>
  <si>
    <t>Display Background</t>
  </si>
  <si>
    <t>Format display oparty na Flex2, w którym możemy wyszczególnić dwie wersje:  z CTA i copy oraz z samym obrazkiem. Format może być emitowany z małych feedów, nawet kilku produktowych (minimum 3 produkty). Informacje wyświetlane na kreacji są pobierane z feeda i zależne od wymagań klienta.</t>
  </si>
  <si>
    <t>Wymagane elementy:</t>
  </si>
  <si>
    <t>Rectangle Skalowalny Mobilny</t>
  </si>
  <si>
    <t>300x250 -&gt; 600x500</t>
  </si>
  <si>
    <t>Format rectangle, emitowany tylko na mobile. Dzięki skalowaniu dynamicznie dopasowuje się do szerokości urządzenia wykorzystywanego przez użytkownika, co pozwoliło na zwiększenie uzyskiwanego CTR od 12 do 81% względem standardowego rectangle.</t>
  </si>
  <si>
    <t>Native Link Dynamiczny</t>
  </si>
  <si>
    <t>Działanie formatu jest zbliżone do standardowego Native Linka, przy czym po kilku sekundach emisji planszy statycznej, następuję odsłona produktów dynamicznie dobranych dla użytkownika, z feeda przekazanego przez klienta.</t>
  </si>
  <si>
    <t>1200x628 (grafika statyczna)</t>
  </si>
  <si>
    <t>Specyfikacja:</t>
  </si>
  <si>
    <t>• feed produktowy z dowolnym formacie, z min. 6 produktami</t>
  </si>
  <si>
    <t>• logotyp w formacie SVG</t>
  </si>
  <si>
    <t>• link do strony klienta</t>
  </si>
  <si>
    <t>• oraz elementy ze specyfikacji standardowego NL</t>
  </si>
  <si>
    <t>Bumper Video Ad</t>
  </si>
  <si>
    <t>Branding playera to format składający się z belki dolnej i górnej emitowany z materiałem redakcyjnym wideo w centralnej części ekranu</t>
  </si>
  <si>
    <t>Specyfikacja jak dla "Instream Video Ad" za wyjątkiem czasu trwania, który w przypadku "Bumper Video Ad" wynosi max 6 sekund.</t>
  </si>
  <si>
    <t>• obraz jpg lub html5 min. 1600px szerokości, wysokość tapety spójna z tapetą Screeningu standard na wybranym serwisie przyciski "Zwiń" i "Rozwiń",</t>
  </si>
  <si>
    <t>Łączna waga materiałów w Screeningu Interaktywnym: 300 kB</t>
  </si>
  <si>
    <t>• Format: jpg</t>
  </si>
  <si>
    <t>Multiscreening</t>
  </si>
  <si>
    <t>test</t>
  </si>
  <si>
    <t>Content Halfpage</t>
  </si>
  <si>
    <t>Rozmiar:</t>
  </si>
  <si>
    <t>• Wysokość stała: 600px</t>
  </si>
  <si>
    <t>• Szerokość skalowalna do urządzenia: minimalna 300px - max 375px</t>
  </si>
  <si>
    <t>Elementy szablonu:</t>
  </si>
  <si>
    <t>• *Grafika PNG/JPEG 966x966px do 150 kB lub wideo o dowolnej proporcji</t>
  </si>
  <si>
    <t>• Logo w proporcji 1:1 skalowane do rozmiaru 48x48px</t>
  </si>
  <si>
    <t>• Copy:</t>
  </si>
  <si>
    <t xml:space="preserve">   Copy #2: do 43 znaków</t>
  </si>
  <si>
    <t xml:space="preserve">   Copy #1: do 33 znaków</t>
  </si>
  <si>
    <t xml:space="preserve">   Copy #3: do 85 znaków</t>
  </si>
  <si>
    <t xml:space="preserve">   Copy #4: do 140 znaków</t>
  </si>
  <si>
    <t xml:space="preserve">   Button CTA do 34 znaków</t>
  </si>
  <si>
    <t xml:space="preserve">   Dopuszczalny format wideo: WEBM lub MP4</t>
  </si>
  <si>
    <t xml:space="preserve">   Waga: do 2 MB</t>
  </si>
  <si>
    <t xml:space="preserve">   Grafika w tle: 966x966px</t>
  </si>
  <si>
    <t>Emisja w proporcji:
• 9:16 = 338x600
• 4:5 =  480x600</t>
  </si>
  <si>
    <t>• 9:16 = 338x600px</t>
  </si>
  <si>
    <t>• 4:5 = 480x600px</t>
  </si>
  <si>
    <t>300x100 lub 600x200</t>
  </si>
  <si>
    <t>1200x600 oraz 940x600</t>
  </si>
  <si>
    <t>300x250 lub 600x400</t>
  </si>
  <si>
    <t>1260x600 oraz 940x600</t>
  </si>
  <si>
    <t>1260x300 oraz 940x300</t>
  </si>
  <si>
    <t>Panel Premium XL to bardziej rozbudowana wersja panelu premium (patrz 2.7). Panel Premium XL składa się z kreacji o wysokości 700px. Standardowo pokazywane jest górne 120px kreacji, po rozwinięciu (akcja użytkownika, klik lub tapnięcie) pokazywane jest pozostałe 600px</t>
  </si>
  <si>
    <t>Panel Premium Scroll to forma reklamowa emitowana nad belką serwisu. Panel Premium Scroll składa się z jednej kreacji podzielonej na 3 elementy spójne graficznie.Standardowo pokazywane jest 120 px kreacji, po rozwinięciu (klik użytkownika) pokazywane jest pozostałe 360px. W przypadku scrolla użytkownika kreacja zmienia wysokość do 60px. Kreacja scrolluje się do wysokości 4 scrolli, przy kolejnych chowa się pod belkę serwisu. Kreacja pojawia się ponownie przy ponownym scrollu użytkownika na górę strony.</t>
  </si>
  <si>
    <t>Panel Premium Scroll XL to forma reklamowa emitowana nad belką serwisu. Panel Premium Scroll składa się z jednej kreacji podzielonej na 3 elementy spójne graficznie Standardowo pokazywane jest 120 px kreacji, po rozwinięciu (klik użytkownika) pokazywane jest kolejny element grafiki - 700px. W przypadku scrolla użytkownika kreacja zmienia wysokość do 60px. Kreacja scrolluje się do wysokości 4 scrolli, przy kolejnych chowa się pod belkę serwisu. Kreacja pojawia się ponownie przy ponownym scrollu użytkownika na górę strony.</t>
  </si>
  <si>
    <t>x15</t>
  </si>
  <si>
    <t>600x360</t>
  </si>
  <si>
    <t>1920x360 w dwóch szerokościach serwisu</t>
  </si>
  <si>
    <t>rozwinięty 320x480, zwinięty 320x100 - pole widoczne po zwinięciu (w ten sposób serwowana jest reklama), przyciski zwiń/rozwiń 80x40 px</t>
  </si>
  <si>
    <t>Screening z kurtyną to reklama składająca się z Billboarda / Double Billboarda / Wideboarda i watermarka na które nachodzi przesuwna kurtyna.
Klient powinien dostarczyć dwa pliki, jak na screening oraz dodatkowe:    • obraz jpg lub html5 min. 1600px szerokości, wysokość tapety spójna z tapetą Screeningu standard na wybranym serwisie
• przyciski "Zwiń" i "Rozwiń", format jpg o wymiarach 130 x 40px oraz informacja o kolorze linii na której znajdują się przyciski
• kolor tła wypełniającego przestrzeń pod kurtyną
. Plik jpeg/gif/png lub kreację html5 (patrz pkt 1.7), zgodne ze specyfikacja odpowiedniej formy
reklamowej (Billboard, Double Billboard, Wideboard) oraz plik gif lub .jpg, który będzie wyświetlany w tle serwisu.</t>
  </si>
  <si>
    <t>600x200, 300x250</t>
  </si>
  <si>
    <t xml:space="preserve">1200x600  </t>
  </si>
  <si>
    <t>Welcome Screen Full Page</t>
  </si>
  <si>
    <t>Commercial Break Full Page</t>
  </si>
  <si>
    <t>1200x600</t>
  </si>
  <si>
    <t>Rozmiar: 1200x600px</t>
  </si>
  <si>
    <t>Nie ma możliwości emisji kreacji z kodów emisyjnych klienta.</t>
  </si>
  <si>
    <t>Format: jpg/png/gif - formaty rekomendowane; html5</t>
  </si>
  <si>
    <t>Pozostałe fynkcjonalności są spójne ze specyfikacją Welcome Screena XL.</t>
  </si>
  <si>
    <t>Format: jpg/png /gif - formaty rekomendowane; html5</t>
  </si>
  <si>
    <t>Pozostałe fynkcjonalności są spójne ze specyfikacją Commercial Breaka XL.</t>
  </si>
  <si>
    <t>Welcome screen XL jest formatem reklamowym stanowiącym ekran powitalny z przekazem reklamowym. Format pojawiaja się przed załadowaniem serwisu. Zawiera przycisk „Przejdź dalej” oraz komunikat odliczania 15s. do autozamknięcia. Zamieszczona kreacja reklamowa zawarta jest w środkowej części ekranu i powinna zawierać ramkę. Kreacja emitowana jest na szarym tle, z możliwością zmiany na wybrany przez klienta kolor. Format jest centrowany na ekranie w poziomie i pionie.</t>
  </si>
  <si>
    <t>Commercial Break XL to reklama pojawiająca się na dedykowanej podstronie lub dedykowanym layerze. Po ustalonym czasie lub po kliknięciu w odpowiedni link, użytkownik jest przekierowywany na właściwą stronę serwisu grupy WP. Zamieszczona kreacja reklamowa zawarta jest w środkowej części ekranu i powinna zawierać ramkę. Kreacja emitowana jest na szarym tle, z możliwością zmiany na wybrany przez klienta kolor. Format jest centrowany na ekranie w poziomie i pionie.</t>
  </si>
  <si>
    <t xml:space="preserve">Welcome Screen Full Page to bardziej rozbudowana wersja Welcome Screena. </t>
  </si>
  <si>
    <t>300x50</t>
  </si>
  <si>
    <t>• Wielkość w PX: 338x600 lub 480x600 w zależności od odkreślonych proporcji</t>
  </si>
  <si>
    <t>940x60</t>
  </si>
  <si>
    <t>320x370</t>
  </si>
  <si>
    <t>Commercial Break to reklama pojawiająca się na warstwie po akcji użytkownika podczas przejścia między stronami WPM. Po ustalonym czasie lub po kliknięciu w odpowiedni link, użytkownik jest przekierowywany na docelową stronę serwisu WPM.</t>
  </si>
  <si>
    <t>• Rozmiar: 600x500px</t>
  </si>
  <si>
    <t>Commercial Break Full Page Mobile</t>
  </si>
  <si>
    <t>Commercial Break Full Page Mobile, to bardziej rozbudowana wersja zwykłego Commercial Breaka Mobilnego.</t>
  </si>
  <si>
    <t>Commercial Break Full Page, to bardziej rozbudowana wersja zwykłego Commercial Breaka.</t>
  </si>
  <si>
    <t xml:space="preserve">Commercial Break Full Page, to bardziej rozbudowana wersja zwykłego Commercial Breaka. </t>
  </si>
  <si>
    <t>Kreacja nie może powodować błędów na stronie - niepoprawnego wyświetlania serwisu, jak też pojawiania się ostrzeżeń o błędach. Reklama nie może obciążać procesora standardowego komputera w więcej niż 10%. Za standardowy przyjmuje się komputer z procesorem Intel Core i5 4200M.</t>
  </si>
  <si>
    <t>Niedozwolona jest implementacja mechanizmów śledzących interakcję użytkownika lub zaciągających dodatkowy kontent ze stron zewnętrznych bez konsultacji z Wirtualną Polską Media.</t>
  </si>
  <si>
    <t>Nie może być praktykowane używanie w reklamach elementów operacyjnych, których funkcja wynikająca z formy, napisu czy konwencji jest niezgodna z ich komunikatem, lub działa w sposób nietypowy. W szczególności, nie jest dozwolone używanie w reklamach podstawowych przycisków o treści systemowej, ikon minimalizowania i zamykania okna, działających inaczej niż wynika to z ich typowej funkcji, niedozwolona jest emisja reklam w formie komunikatów i ostrzeżeń systemowych.</t>
  </si>
  <si>
    <t>Przyciski zamieszczane na reklamach muszą wykonywać funkcje zgodne z komunikatami prezentowanymi na przyciskach, np. przyciski imitujące funkcje formularza, listy rozwijanej, pola wyboru nie mogą powodować przekierowania na stronę klienta bądź innej akcji niezgodnej z ich standardową funkcją.</t>
  </si>
  <si>
    <t>Kreacje RichMedia mogą, bez interakcji użytkownika, ważyć maksymalnie 300kB. Wszystkie dodatkowe elementy mogą być dociągane dopiero po akcji. Przez akcję rozumiemy klik lub najechanie i zawieszenie wskaźnika myszy nad obszarem hotspot (nie większym niż 1/4 kreacji) przez 3 sekundy.</t>
  </si>
  <si>
    <t>Dźwięk w kreacjach może zostać włączony wyłącznie po akcji użytkownika (klik, najechanie i przytrzymanie). Ograniczenie to dotyczy zarówno reklam display, jak i prerolli wideo.</t>
  </si>
  <si>
    <t>Zliczenia i kody emisyjne, które przeznaczone są do emisji na przestrzeni Wirtualnej Polski Media, nie mogą zawierać elementów synchronicznych. W szczególności, niedozwolone jest użycie instrukcji document.write().</t>
  </si>
  <si>
    <t>Zalecane jest, by każda kampania emitowana była na kreacjach WP, a zliczenia third party dostarczone były w postaci pikseli. W przypadku kampanii emitowanych w odtwarzaczach wideo i audio dozwolone są tylko piksele.</t>
  </si>
  <si>
    <t>Dla kreacji emitowany z kodów emisyjnych klient zobligowany jest również do przesłania kreacji zaślepkowej, niezbędnej do emisji kampanii w przypadku jeśli przeglądarka użytkownika uniemożliwi emisję podstawowej kreacji. Tzw "zaślepka" powinna mieć format .jpg/.png/.gif.</t>
  </si>
  <si>
    <t>Kreacje HTML5 to formy reklamowe składające się z HTML, arkuszy stylów, grafik, wideo oraz skryptu, emitowane w miejscu standardowych form reklamowych. Poprawnie utworzone kreacje HTML5 pozwalają na emisję reklamy na każdym urządzeniu, wliczając desktop, smartfony i tablety. Kreacje te mają różną strukturę i w celu poprawnego ich osadzenia materiały należy przekazać przynajmniej 3 dni robocze przed planowaną emisją. Razem z kreacją zalecane jest załączenie manifestu zawierającego wszystkie odwołania do zewnętrznych plików.</t>
  </si>
  <si>
    <t>Kreacja powinna poprawnie funkcjonować dla protokołu standardowego (http) i szyfrowanego (https). Odnosi się do wszystkich elementów ładowanych przez kreację – skryptów, grafik i filmów.</t>
  </si>
  <si>
    <t>Dla kreacji HTML5 klient zobligowany jest również do przesłania kreacji zaślepkowej, niezbędnej do emisji kampanii w przypadku jeśli przeglądarka użytkownika uniemożliwi emisję podstawowej kreacji. Tzw. "zaślepka" powinna mieć format .jpg, .png, .gif.</t>
  </si>
  <si>
    <t>Kreacje reklamowe używane na przestrzeni Wirtualnej Polski Media powinny poprawnie funkcjonować dla protokołu standardowego (http) i szyfrowanego (https). Odnosi się do wszystkich elementów ładowanych przez kreację – skryptów, grafik i filmów.</t>
  </si>
  <si>
    <t>Klient akceptując testy kreacji wystawione przez zespół traffic Wirtualnej Polski Media potwierdza ich poprawność odnośnie wyglądu, działania, wykonania akcji i zliczania w systemach zewnętrznych (jeśli takie występują).</t>
  </si>
  <si>
    <t>Kreacja scrollowana tworzona jest dokładnie tak jak kreacja statyczna. Mechanizm scrollowania jest w całości realizowany po stronie WP. Ramka o szerokości 1px wokół reklamy jest wymagana w przypadku, gdy kreacja posiada białe lub transparentne tło i łączy się ono bezpośrednio w jakimkolwiek stopniu z krawędzią kreacji. Dla wszystkich kreacji HTML5 wymagamy przesłania kreacji zastępczej (backup image) w formacie GIF/JPG/PNG. Do kreacji zastępczych w powyższym formacie również obowiązuje wymóg ramki jeżeli białe lub transparentne tło kreacji styka się z krawędzią reklamy. Wszystkie podsyłane pliki (kreacje gif/jpeg/png, kreacje HTML5 i ich elementy) nie mogą zawierać polskich znaków, znaków specjalnych i spacji.</t>
  </si>
  <si>
    <t>Formy reklamowe, dostępne w aplikacjach IOS/Android emitowane są wyłącznie z kodów Wirtualnej Polski Media w postaci grafik jpeg/gif/png lub html, kody 3rd party nie są akceptowane. Dodatkowe zliczenia odsłon mogą być wykonywane wyłącznie za pomocą pikseli.</t>
  </si>
  <si>
    <t>W przypadku emisji dniówki cross-device na urządzenia typu desktop, tablet oraz smartfon istnieje możliwość wyświetlenia reklamy na dwa sposoby:</t>
  </si>
  <si>
    <t>a) Klient dostarcza nam dedykowane kreacje reklamowe na desktop (patrz specyfikacja techniczna formatów reklamowych desktop) oraz reklamę mobilną (pkt 2.1.3).</t>
  </si>
  <si>
    <t>Kreacja skalowana nie wymaga specjalnego przygotowania, wystarczy stworzyć ją zgodnie ze specyfikacją desktopową dla wybranego formatu reklamowego. Należy jednak pamiętać aby kreacje skalowalne były przygotowane w sposób, który zapewni czytelność przekazu reklamowego przy emisji na mniejszych rozdzielczościach.</t>
  </si>
  <si>
    <t>Automatyczne skalowanie reklam nie dotyczy kreacji z kodów emisyjnych. W przypadku takiego rozwiązania skalowanie kreacji musi odbywać się po stronie klienta lub niezbędne jest przesłanie dedykowanych kreacji na każdy typ urządzeń. System operacyjny: iOS 8.0, Android 4.0</t>
  </si>
  <si>
    <t>Niedozwolona jest implementacja mechanizmów śledzących interakcję użytkownika. Niedozwolona jest implementacja mechanizmów zaciągających dodatkowy kontent ze stron użytkownika bez konsultacji z Wirtualną Polską Media.</t>
  </si>
  <si>
    <t>Wszystkie reklamy emitowane na mobilnych produktach Wirtualnej Polski Media (web tablet, web smartfon, aplikacje) muszą przekierowywać do mobilnych responsywnych serwisów. Niedozwolone jest przekierowywanie z kreacji mobilnych na nieresponsywne serwisy desktopowe.</t>
  </si>
  <si>
    <t>Ramka o szerokości 1px wokół reklamy jest wymagana w przypadku, gdy kreacja posiada białe lub transparentne tło i łączy się ono bezpośrednio w jakimkolwiek stopniu z krawędzią kreacji. W przypadku kreacji, które wymagają złożenia po stronie Wirtualnej Polski Media komplet materiałów powinien być dostępny nie później niż 5 dni roboczych przed rozpoczęciem emisji.</t>
  </si>
  <si>
    <t>Formaty standardowe to graficzne elementy reklamowe umieszczane w strukturze serwisu w wersji tabletowej, mobilnej lub aplikacji Klient powinien dostarczyć kreację HTML5 lub grafikę jpg/gif/png. Kreacja powinna spełniać wymagania ogólne opisane w pkt „Ogólne zasady dotyczące kreacji reklamowych” oraz poniższe wymiary oraz wagi dla poszczególnych kreacji.</t>
  </si>
  <si>
    <t>Kreacje rozwijalne to formaty warstwowe, emitowane w miejscu kreacji standardowych i ekspandowane po najechaniu wskaźnikiem myszy Klient powinien dostarczyć kreację HTML5. Kreacja powinna spełniać wymagania ogólne opisane w pkt „Ogólne zasady dotyczące kreacji reklamowych”. Kreacja HTML5 powinna zawierać akcje opisane w pkt 1.7.5.</t>
  </si>
  <si>
    <t>Kreacje push to formaty analogiczne do kreacji rozwijalnych, które po najechaniu spychają w dół kontent serwisu. Klient powinien dostarczyć kreację HTML5. Kreacja powinna spełniać wymagania ogólne opisane w pkt „Ogólne zasady dotyczące kreacji reklamowych”. Kreacja HTML5 powinna zawierać akcje opisane w pkt 1.7.</t>
  </si>
  <si>
    <t>Kreacje scrollowane to formaty warstwowe dające efekt przyklejenia się kreacji emitowanej z górnego slotu reklamowego do górnej krawędzi okna przeglądarki. Po zamknięciu lub po upłynięciu 5 sekund, kreacje wracają w miejsce odpowiadających im formatów standardowych.</t>
  </si>
  <si>
    <t>Klient powinien dostarczyć kreację HTML5 lub grafikę jpg/gif/png. Kreacja powinna spełniać wymagania ogólne opisane w pkt „Ogólne zasady dotyczące kreacji reklamowych”.</t>
  </si>
  <si>
    <t>Prawy górny róg kreacji o wymiarach 70x20px jest zarezerwowany dla przycisku Zamknij X i nie powinien zawierać istotnych informacji reklamowych.</t>
  </si>
  <si>
    <t>Uwaga dla klienta: obraz może zostać przycięty do dostępnej przestrzeni reklamowej, maksymalnie o 10% z każdej strony, dlatego ważne jest żeby główne elementy grafiki znajdowały się możliwie najbliżej centralnej części grafiki. Na grafice nie powinny znajdować się logotypy ani tekst. Grafika nie może mieć obramowania.</t>
  </si>
  <si>
    <t>Site takeover to pełnoekranowa kreacja jpeg/gif/png, HTML5 lub wideo, wywoływana po najechaniu i przytrzymaniu wskaźnika myszy przez 4 sekundy nad wybraną kreacją standardową. Standardowy czas emisji formy warstwowej to 15 sekund. Klient powinien dostarczyć kreację jpeg/gif/png lub plik HTML5, spełniającą wymagania opisane w pkt 2.1. Dozwolone są wszystkie formaty za wyjątkiem bannera, boksu i belki.</t>
  </si>
  <si>
    <t>Ponadto, klient powinien dostarczyć kreację warstwową w postaci grafiki jpg/gif/png lub html z niezbędnymi plikami (patrz pkt 1.7 – Kreacje HTML5). Wymiary kreacji definiowane są przez klienta – przy czym minimum to 400x300px, maksimum to kreacja pełnoekranowa. Dla formatów nie skalujących się do pełnego ekranu, należy podać kolor tła, nad którym wyświetlana będzie kreacja. Wersja html powinna spełniać wymagania zawarte w rozdziale „Ogólne zasady dotyczące kreacji reklamowych”.</t>
  </si>
  <si>
    <t>Dla formatu Site Takeover dostępna jest opcja emisji na kilku urządzeniach (desktop, tablet, smartfon). W takim przypadku wersje mobilne muszą spełniać wymagania opisane w pkt 2.10 specyfikacji mobilnej.</t>
  </si>
  <si>
    <t>Screening to reklama składająca się z Billboarda / Double Billboarda / Wideboarda i watermarka. Klient powinien dostarczyć dwa pliki. Plik jpeg/gif/png lub kreację html5 (patrz pkt 1.7), zgodne ze specyfikacja odpowiedniej formy reklamowej (Billboard, Double Billboard, Wideboard) oraz plik gif lub .jpg, który będzie wyświetlany w tle serwisu. Kreacja billboardowa powinna spełniać wymagania dla danej formy (pkt 1.7 i 2.1).</t>
  </si>
  <si>
    <t>Inbanner Video Ad to reklama video, emitowana w ramach dowolnej reklamy mobilnej (np. Rectangle, Slider). Klient powinien dostarczyć kreację HTML5 o wymiarach i wadze odpowiadających kreacji standardowej (patrz pkt 2.1). Kreacja powinna spełniać wymagania ogólne opisane w pkt „Ogólne zasady dotyczące kreacji reklamowych”. Ponadto, klient powinien dostarczyć plik mp4 / webm, zawierający materiał video. Maksymalna dopuszczalna waga pliku video to 1.5MB. Plik html5 powinien zawierać obszar przeznaczony na odtwarzacz video, nad którym, na osobnej, warstwie znajdować się ma przycisk „play”.</t>
  </si>
  <si>
    <t>Klient powinien dostarczyć feed produktowy w formacje xml, csv, json, który będzie zawierał ID produktu, nazwę, url, link do obrazka, cenę, cenę po rabacie (opcjonalnie) - najlepiej zgodnie z poniższymi wymaganymi materiałami. Sugerujemy, by feed produktowy zawierał do 10 produktów i składał się z produktów, które są zgodne ze strategią: bestseller/ bestclick lub produktów z najwyższym potencjałem na sprzedaż oraz dostępnych w dużych wolumenach ilościowych. WPM zastrzega sobie prawo do dodania buttona CTA (sprawdź/kup) na kreacji. W przypadku retail dniówki nie sprawdzą się: ostatnie sztuki produktów, produkty o bardzo wysokich lub bardzo niskich cenach.</t>
  </si>
  <si>
    <t>Format ten pozwala na wyświetlenie kreacji klienta w górnym pasku z relacjami live na Sportowych Faktach. Format wyświetla się po załadowaniu strony na 2 pozycji wśród widocznych relacji.</t>
  </si>
  <si>
    <t>Forma reklamowa wyświetlana w serwisie sportowefakty.wp.pl przy elementach serwisu takich jak tabele, quizy, ankiety. Klient powinien dostarczyć:</t>
  </si>
  <si>
    <t>Wymagane materiały mobile: format reklamowy - Mobile banner - zgodnie ze specyfikacją halfpage (pkt. 2.1. w specyfikacji technicznej Mobile).</t>
  </si>
  <si>
    <t>Box tematyczny to natywna reklama tekstowo-graficzna emitowana pod koniec wybranej sekcji SG WP: Wiadomości, Sport, Biznes, Gwiazdy, Moto&amp;Tech, Styl Życia.</t>
  </si>
  <si>
    <t>Content box to dodatkowa reklama wyświetlana nad sekcjami Sportowe Fakty, Finanse, Gwiazdy, Moto, Styl Życia (te same miejsca reklamowe co zwykły content box).</t>
  </si>
  <si>
    <t>Glonews to format dostępny na SG WP, ulokowany w otoczeniu treści redakcyjnych często konsumowanych przez Internautów. Emitowany jest w modelu cross - device do 100% użytkowników.</t>
  </si>
  <si>
    <t>Relama natywna to reklama, której ostylowanie dopasowane jest do widoku i stylu serwisu, na którym się wyświetla. Reklama natywna wyświetlana jest jako link tekstowy lub jako obrazek z tekstem. Reklamodawca powinien dostarczyć do emisji wszystkie poniższe materiały:</t>
  </si>
  <si>
    <t>Format reklamowy składający się z formatu podstawowego, po kliknięciu rozwijającego się do formatu pełnoekranowego. Kreacja pełnoekranowa może zawierać dowolną liczbę grafik i materiałów wideo z możliwością ich przewijania.</t>
  </si>
  <si>
    <t>• Łączna waga wszystkich slajdów nie powinna przekraczać 200kB.</t>
  </si>
  <si>
    <t>• W dolnej części znajduje się od 4 do max 8 slajdów z grafiką przewijaną w lewo i prawo (jpg 192x214px). Każde zdjęcie posiada opis nie dłuższy niż 40 znaków ze spacjami włącznie oraz osobny URL - klient powinien dostarczyć zestaw URLi odpowiadających przesłanym grafikom. Kafle na których znajduje się grafika są generowane po stronie szablonu i mają rozmiar 192x312px.</t>
  </si>
  <si>
    <t>• Pod tytułem galerii znajduje się opis galerii produktów nie dłuższy niż 80 znaków ze spacjami włącznie.</t>
  </si>
  <si>
    <t>• W górnej części znajduje się: logo klienta  (jpg, może być różnego kształtu, wysokość 28px - 42px) oraz tytuł nie dłuższy niż 34 znaki (łącznie ze spacjami). Całość jest podlinkowana - niezbędne jest przesłanie URLa docelowego klienta.</t>
  </si>
  <si>
    <t>• W górnej części znajduje się: logo klienta (jpg 40x40px) oraz tytuł nie dłuższy niż 30 znaków ze spacjami. Całość jest podlinkowana - niezbędne jest przesłanie URLa docelowego klienta.</t>
  </si>
  <si>
    <t>• W dolnej części znajduje się od 4 do max 8 slajdów z grafiką przewijaną w lewo i prawo (jpg 158x158px). Każde zdjęcie posiada opis nie dłuższy niż 22 znaki oraz osobny URL - klient powinien dostarczyć zestaw URLi odpowiadających przesłanym grafikom. Kafle, na których znajduje się grafika są generowane po stronie szablonu i mają rozmiar 192x274px.</t>
  </si>
  <si>
    <t>• Łączna waga wszystkich slajdów nie powinna przekraczać 150kB.</t>
  </si>
  <si>
    <t>Formy rozwijane są wyświetlane w miejscu górnego bannera. Użytkownik na początku widzi tylko dolną część kreacji, dopiero po interakcji (tapnięcie w banner) reklama rozwija się do pełnego rozmiaru. W zależności od wyboru kreacji, expand zasłania kontent strony, a reveal spycha kontent w dół. Krzyżyk zwija format full screen ponownie do wielkości bannera.</t>
  </si>
  <si>
    <t>Rectangle multiclick to forma reklamowa, zawierająca kilka obszarów aktywnych. Klient dostarcza jedną grafikę z informacją, który obrazek ma kierować do jakiej strony docelowej.</t>
  </si>
  <si>
    <t>Cały szablon ma rozbudowaną mechanikę nawigacyjną i wyposażony jest w stałe elementy (nałożone na grafikę z dodatkowym gradientem podkreślającym ich widoczność):</t>
  </si>
  <si>
    <t>Format umożliwia Klientom prezentację swoich usług i produktu z wykorzystaniem storytellingu. Emisja umożliwia łączenie w obrębie jednej odsłony reklamowej - mixu kreacji statycznych i wideo (max. 15 sekund / 1 plansza) układając je na linii czasu. Stories emitowane może być w 2 podstawowych proporcjach, wybór proporcji definiuje całą kreację (wszystkie plansze muszą być spójne w obrębie jednej odsłony).</t>
  </si>
  <si>
    <t>Halfpage to największy dostępny płaski format w mobilnym internecie. Reklama wyświetla się na SG Wp.pl w rozmiarze 300x600px (obszar widzialny na wszystkich telefonach to 300x400 px). Jeśli telefon posiada ekran o mniejszej rozdzielczości to dopiero po zescrollowaniu strony w dół zobaczy drugą część reklamy. Kreacja powinna być zbudowana w ten sposób, aby komunikat reklamowy był czytelny dla użytkowników.</t>
  </si>
  <si>
    <t>• Po rozwinięciu formatu, pojawia się fullscreen'owa warstwa (ze zdefiniowanym kolorem tła w HEX) z wycentrowaną kreacją o wymiarach 320x520px (w pozycji horyzontalnej 520x320px).</t>
  </si>
  <si>
    <t>• Obszar reklamowy powinien zajmować środkowy wycinek o szerokości 325px (z wyłączeniem 80px szer. obszaru, przeznaczonego na przycisk "Rozwiń/Zwiń"). Po bokach wycinka nie powinno być żadnych obiektów/contentu.</t>
  </si>
  <si>
    <t>Format emitowany nad belką serwisu. Po kliknięciu w button „Rozwiń”, format expanduje się do kreacji fullpage. Po kliknięciu w button „Zwiń” – kreacja zwija się do pierwszej formy.</t>
  </si>
  <si>
    <t>W przypadku emisji na Poczcie tło w kreacji reklamowej nie może być spójne z kolorem belki serwisu (Poczta WP - kolor czerwony, Poczta o2 - kolor fioletowy).</t>
  </si>
  <si>
    <t>• Obszar reklamowy powinien zajmować środkowy wycinek o szerokości 325px (z wyłączeniem 80px szer. obszaru, przeznaczonego na przycisk "Rozwiń/Zwiń") i wysokości 325px.</t>
  </si>
  <si>
    <t>• Prawy górny róg obszaru kreacji, zawierającego komunikat reklamowy, powinien być miejscem dostępnym na przycisk "Rozwiń /Zwiń" - button o wymiarach 80px szer / 40px wys. Pozostałe marginesy powinny być wypełnione jednym kolorem.</t>
  </si>
  <si>
    <t>• Format składa się z jednej kreacji o wysokości 325px i szerokości całkowitej 667px. Standardowo pokazywane jest górne 60px kreacji, po rozwinięciu (akcja użytkownika, klik, tapnięcie) pokazywane jest pozostałe 265px.</t>
  </si>
  <si>
    <t>• Do 3 plików JPG / PNG</t>
  </si>
  <si>
    <t>• Waga: do 30 kB (dla 1 pliku)</t>
  </si>
  <si>
    <t>• Pole o rozmiarze 80x30 px w prawym górnym rogu kreacji jest zarezerwowanej dla oznaczenia reklamy i nie powinno zawierać istotnych elementów takich jak logo, copy, CTA itp.</t>
  </si>
  <si>
    <t>• Waga: 50kB</t>
  </si>
  <si>
    <t>• Treść reklamy: do 50 znaków</t>
  </si>
  <si>
    <t>• Grafika nie może mieć obramowania.</t>
  </si>
  <si>
    <t>W przypadku retail dniówki możliwe jest wykorzystanie dedykowanej formatki feeda: https://goo.gl/oV5PAk (prosimy o wykonanie kopii formatki i przygotowanie na jej podstawie nowego arkusza).</t>
  </si>
  <si>
    <t>• Pełen feed produktowy (dla kampanii remarketingowej) lub produkty wybrane do promocji. W przypadku kampanii kierowanej na określone segmenty użytkowników zalecamy, by w feedzie znalazło się min. 100 produktów.</t>
  </si>
  <si>
    <t>Mailing dynamiczny pozwala na wysyłkę mailingu bezpośrednio do skrzynki głównej wszystkich użytkowników poczty WP oraz O2. Produkty dobierane są z feeda na podstawie historii działań użytkownika, lub jeśli nie mamy o nim danych, popularności produktów wśród innych użytkowników.</t>
  </si>
  <si>
    <t>• Pełen feed produktowy (dla kampanii remarketingowej) lub produkty wybrane do promocji. W przypadku kampanii kierowanej na określone segmenty użytkowników, zalecamy, by w feedzie znalazło się min. 100 produktów przeznaczonych do promocji.</t>
  </si>
  <si>
    <t>Display dynamiczny oferuje formaty: 970x200, 970x300, 940x200, 750x200, 300x250, 300x600, 585x455, 880x560, 225x280, 170x200, 160x600</t>
  </si>
  <si>
    <t>• Pełen feed produktowy lub produkty wybrane do promocji (ich wymaganą minimalną ilość każdorazowo potwierdzamy z klientem w zależności od branży)</t>
  </si>
  <si>
    <t>• Kolor przycisku CTA wyrażony w formacie HEX oraz tekst jaki ma się na nim znaleźć.</t>
  </si>
  <si>
    <t>• Tło formatu zajmuje całą powierzchnię banera, w jego lewej części jest miejsce na ustawienie przekazu dla użytkownika. (Wszystkie elementy, które mają się znaleźć na banerze, oprócz tego co wychodzi w feedzie oraz przyciusku CTA) powinny znaleźć się na grafice tła).</t>
  </si>
  <si>
    <t>W zależności od tematyki w CDC stosowane są boksy z różną ilością produktów. W przypadku zniknięcia produktu z feeda, zostaje on oznaczony jako „WYPRZEDANE” i staje się nieklikany lub w jego miejscu pojawia się inny produkt z danej kategorii produktowej.</t>
  </si>
  <si>
    <t>CDC to format natywny, w ramach którego w treści wybranych artykułów dodawane są powiązane z nim moduły zakupowe. Moduły są uzupełniane przez redakcję GWP w trakcie przygotowywania artykułu do publikacji. Dane o produktach, pobierane są z udostępnionego przez klienta feeda produktowego.</t>
  </si>
  <si>
    <t xml:space="preserve"> Format inspiracyjno-remarketingowy, o kilku miejscach emisji, przeznaczony do kampanii produktowych. Głównym miejscem emisji jest strona główna WP.PL, a dodatkowo jego źródłem ruchu jest również:</t>
  </si>
  <si>
    <t>Format SVG, EPS, AI lub PNG/JPG, umieszczony na serwerze klienta lub przekazany w pliku. W przypadku formatu CDC i WP Okazje w wersji do emisji na białym tle, z jak najmniejszym polem ochronnym. W przypadku pozostałych formatów w wersji zależnej od wybranego koloru tła.</t>
  </si>
  <si>
    <t>Linki w feedzie muszą zostać okodowane dowolnie wybranym skryptem śledzącym. Po przesłaniu zakresu kodowania, tagowanie linków możliwe jest również po stronie WP, przy czym w takim wypadku do wszystkich linków zostanie dodany jeden wskazany kod.</t>
  </si>
  <si>
    <t>Feed może mieć dowolny format i dowolny układ. Może to być m.in. CSV, XML, JSON czy nawet arkusz udostępniony w Google Docs. Możliwe jest dodanie feeda w strukturze Google, Ceneo, FB, czy dowolnym innym, zawierającym wymienione poniżej wymagane pola. W przypadku arkusza Google Docs wymagane pola powinny być nagłówkami poszczególnych kolumn.</t>
  </si>
  <si>
    <t>Jest to plik z listą produktów, zapisany w formacie CSV, XML lub JSON i umieszczony na serwerze klienta. Plik powinien zawierać wszystkie aktualne produkty w ofercie i być aktualizowany przynajmniej raz na 24 godziny.</t>
  </si>
  <si>
    <t>• View dla użytkowników, którzy odwiedzili stronę, ale nie zainteresowali się ofertą produktową sklepu; cel wpięcia to rozszerzenie segmentu dla kampanii zasięgowej</t>
  </si>
  <si>
    <t>• ViewProduct dla użytkowników, którzy weszli na stronę i widzieli przynajmniej jedną kartę produktu; cel wpięcia to remarketing oglądanych produktów</t>
  </si>
  <si>
    <t>• Purchase dla użytkowników, którzy zakupili produkt; celem wpięcia jest budowa segmentu lookalike i wykluczenie użytkowników, którzy już skonwertowali z kampanii zasięgowej</t>
  </si>
  <si>
    <t>Wstawienie kodów PX po stronie serwisu klienta WPM umożliwia uzyskanie lepszej efektywności i skuteczności emitowanych kampanii reklamowych oraz e-mailingowych. Wdrożenie polega na umieszczeniu na wszystkich stronach klienta fragmentów kodu HTML/JAVASRIPT. Wykorzystujemy kilka różnych kodów optymalizacyjnych, umieszczanych w określonych miejscach strony docelowej:</t>
  </si>
  <si>
    <t>• nagłówek sponsorowany z tapetą - grafika statyczna składająca się z nagłówka wyświetlanego u góry strony oraz tapety stanowiącej tło serwisu (patrz pkt 6.9)</t>
  </si>
  <si>
    <t>W ramach screeningu klient może wykorzystać dowolne formaty reklamowe ze standardowej siatki produktów. Rekomendowane zestawy, to:</t>
  </si>
  <si>
    <t>Obecnie część serwisu Money funkcjonuje w nowej wersji (strona główna, sekcje giełda i waluty, strony artykułów, wideo), a część serwisu w wersji starej. Konieczne jest dostarczenie tapet dla obu wersji serwisu - czyli w sumie 4 pliki.</t>
  </si>
  <si>
    <t>Nagłówek sponsorowany to skalowalna forma reklamowa emitowana w górnej części serwisów (nad menu i nagłówkiem serwisu). Format może być emitowany wraz z tapetą. Tapeta to forma reklamowa widoczna pod nagłówkiem serwisu. Uwaga: w przeciwieństwie do nagłówka, tapeta się nie skaluje. Przygotowując kreację warto zostawić na środku puste pole o szerokości serwisu, co ułatwi zachowanie limitu wagi.</t>
  </si>
  <si>
    <t>• Jeśli format ma zawierać wideo: należy dostarczyć plik wideo w formacie 16:9 - waga do 2 MB, format mp4 (rozdzielczość playera wideo w kreacji wyniesie 506x286px)</t>
  </si>
  <si>
    <t>• Plik PSD z przygotowaną grafiką dla formatu przed ekspandem i po ekspandzie. Grafika powinna zawierać przyciski oraz prezentację widoku formatu po kliknięciu w przycisk.</t>
  </si>
  <si>
    <t>Prawidłowe materiały powinny być dostarczone minimum na 5 dni roboczych przed emisją. W zależności od wybranego wariantu należy dostarczyć:</t>
  </si>
  <si>
    <t>Megascreening to richmediowa forma reklamowa składająca się z ekspandowanego Mega Double Billboarda oraz Tapety. Klient ma możliwość zaprezentowania wielu elementów na kreacji np.: mini galerii zdjęć, wideo, opisów produktów. Kreacja przed ekspandem stanowi standardowe rozwiązanie display - Mega Double Billboarda. Przycisk Rozwiń umiejscowiony jest w prawym dolnym rogu kreacji. Po klilknięciu w przycisk kreacja prezentuje wersję po ekspandzie, która zawierać może player wideo, galerię zdjęć lub kreację display.</t>
  </si>
  <si>
    <t>Klient powinien dostarczyć trzy pliki, które wypełnią zawartość glonewsa: 300x180 każdy. Każdy moduł powinien być samodzielnym komunikatem. Rekomendujemy żeby kreacja layoutem była zbliżona do otoczenia redakcyjnego.</t>
  </si>
  <si>
    <t>Optymalizacja materiału realizowana jest po stronie Wirtualnej Polski Media. Z uwagi na przeprowadzaną optymalizację materiałów, kreacja powinna zostać dostarczona przynajmniej dwa dni robocze przed planowaną emisją.</t>
  </si>
  <si>
    <t>Native Link to format reklamowy dostępny wyłącznie w segregatorze Oferty na Poczcie o2 i WP. Widoczny jest na górze listy wiadomości. Format emitowany jest cross-device, z możliwością wyświetlania w obu Pocztach jednocześnie. Po kliknięciu w Native Link użytkownik przenoszony jest na stronę z jednym z dostępnych formatów: Obraz, Karuzela, Feed produktowy lub Film.</t>
  </si>
  <si>
    <t>• Kreacja musi spełniać wymagania ogólne opisane w pkt 1, w szczególności dotyczące dźwięku, wydajności i naśladowania elementów serwisu</t>
  </si>
  <si>
    <t>• Wirtualna Polska Media zastrzega sobie prawo do odmowy przyjęcia kreacji z uwagi na to, jak są one postrzegane przez użytkowników, względy techniczne lub bezpieczeństwo;</t>
  </si>
  <si>
    <t>• Boks logowania może „chować się” po wykonaniu akcji w kreacji (np. play w wideo); przy kreacjach statycznych lub kreacjach z delikatną animacją niewymagającą akcji użytkownika – panel logowanie nie może się chować.</t>
  </si>
  <si>
    <t>• Kreacja nie może być wyświetlana ze skryptów emisyjnych;</t>
  </si>
  <si>
    <t>• W przypadku standardowej kreacji, sugerowana technologia to responsywny HTML5 (patrz pkt 1.7), skonstruowany tak, by skalował się do aktualnej rozdzielczości ekranu. Maksymalna waga kreacji HTML5 to 300kB, wliczając plik HTML, arkusze stylów, skrypty i grafiki.</t>
  </si>
  <si>
    <t>• Sugerujemy rezygnację z kreacji statycznych na rzecz kreacji multimedialnej;</t>
  </si>
  <si>
    <t>• Obszar kreacji znajdujący się pod modułem logowania do Poczty, powinien wyraźnie wskazywać, iż jest on klikalnym elementem przynależnym do całej kreacji,</t>
  </si>
  <si>
    <t>Reklama typu „Full Page Login Box” to kreacja o wymiarze 1920x1024px umieszczona pod elementami strony tj. modułem logowania do Poczty. Obszar klikalny stanowi całość kreacji. Główna część kreacji, z istotnym przekazem reklamowym, powinna znajdować się 625px od lewej krawędzi ekranu i mieć wymiar 1295x1024px (w tym 50px marginesu - cześć kreacji która może być ucinana ze względu na różne rozdzielczości ekranów). Obszar ten nie będzie przysłonięty przez żaden element strony. Pozostała część kreacji (tapeta), przysłonięta częściowo przez moduł logowania do Poczty, powinna zawierać jednolity kolor, grandient lub deseń, tak aby użytkownik miał świadomość, że wokół niego znajduje się obszar klikalny reklamy.</t>
  </si>
  <si>
    <t>Klient powinien dostarczyć plik jpg, gif lub png, o wymiarach 585x455 i wadze do 60kB.</t>
  </si>
  <si>
    <t>Mailing Podświetlony składa się ze standardowej kreacji mailingowej z dodatkową prezentacją graficzną w postaci wyróżnienia kolorami na liście maili. Dostępne opcje kolorów:</t>
  </si>
  <si>
    <t>Mailing Personalizowany może zawierać w treści imię odbiorcy w dowolnej odmianie. Materiały do Mailingu Personalizowanego przygotowywane są w taki sam sposób, jak materiały do mailingu standardowego (patrz punkt 6.1.3). Ponadto, klient powinien zaznaczyć, które elementy w treści mailingu mają być zastąpione danymi odbiorcy (imieniem). Personalizacja dostępna jest zarówno w treści, jaki i w tytule maila, i jest dostępna we wszystkich kanałach dystrybucji (POP3, IMAP, WWW Desktop, WWW Mobile, Aplikacja Poczty). Mailing Personalizowany dostępny jest dla kont WP i O2.</t>
  </si>
  <si>
    <t>2. Znormalizowane style dla img. W szczególności dla mailingów obrazkowych, w których kreacja pocięta jest na kilka plików, brak ostylowania obrazków spowoduje odstępy między poszczególnymi fragmentami.</t>
  </si>
  <si>
    <t>Mail wysyłany jako HTMLowy powinien być pełną, poprawnie skonstruowaną, sprawdzoną i działającą stroną HTMLową. Wszystkie obiekty (obrazki) muszą się znajdować w tym samym katalogu co plik HTML (w katalogu bieżącym). Struktura strony powinna zawierać pewne kluczowe elementy:</t>
  </si>
  <si>
    <t>UWAGA: W przypadku kiedy stosujemy w adresie zwrotnym formę "no-reply", podanie w stopce mailingowej adresu elektronicznego (email lub strona www), umożliwiającego szybki kontakt oraz bezpośrednie i skuteczne porozumiewanie się, jest OBOWIĄZKOWE.</t>
  </si>
  <si>
    <t>Imię i nazwisko oraz adres zamieszkania, adres elektroniczny (e-mail lub adres strony docelowej www), nazwa, pod którą prowadzi działalność, NIP, nazwa organu, który zarejestrował jej działalność, nr Ewidencji Działalności Gospodarczej (jeśli został jej nadany).</t>
  </si>
  <si>
    <t>Imiona i nazwiska wspólników oraz adresy ich zamieszkania, adres elektroniczny (e-mail lub adres strony docelowej www), nazwa spółki, NIP nadany spółce, nazwa organu, który zarejestrował wspólników - w odniesieniu do każdego wspólnika, nr Ewidencji Działalności Gospodarczej każdego wspólnika (jeśli został im nadany).</t>
  </si>
  <si>
    <t>Firma (nazwa), siedziba i adres, adres elektroniczny (e-mail lub adres strony docelowej www), NIP, wysokość kapitału zakładowego oraz informacja o jego pokryciu (tylko Spółki), nazwa sądu rejestrowego, nr w Krajowym Rejestrze Sądowym.</t>
  </si>
  <si>
    <t>• Niezbędne materiały: nazwa firmy, adres i e-mail nadawcy, tytuł i treść listu. Pole "nadawca" musi w jednoznaczny sposób określać podmiot, który przesyła informację handlową. W tym miejscu musi pojawić się nazwa firmy. Tytuł mailingu nie może wprowadzać odbiorcy w błąd co do zawartości oraz intencji przekazu; w szczególności nie może zawierać wyrażeń sugerujących zwykłą korespondencję z użytkownikiem</t>
  </si>
  <si>
    <t>Mailing to format reklamowy wysyłany tylko do tych użytkowników bezpłatnych kont pocztowych WP lub O2, którzy zadeklarowali chęć otrzymywania reklam e-mailowych. Oznacza to, że reklamę otrzymują tylko osoby, które świadomie to zaakceptowały. Wysyłanie mailingu jest zgodne z przepisami ustawy o świadczeniu usług drogą elektroniczną z dnia 18 lipca 2002r (Dz.U. 2002.144.1204).</t>
  </si>
  <si>
    <t>Mailing jest dostarczany do użytkownika w momencie, gdy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t>
  </si>
  <si>
    <t>Mail wysyłany jako HTML powinien być pełną, poprawnie skonstruowaną, sprawdzoną i działającą stroną. Wszystkie obiekty (obrazki) muszą się znajdować w tym samym katalogu co plik HTML (w katalogu bieżącym). Należy wyeliminować całkowicie przewijanie w poziomie oraz konieczność powiększania. Treść powinna dostosowywać się do dostępnego miejsca (płynne skalowanie do 100% szerokości). Wraz ze zmianą szerokości preferowane są również zmiany układu, np. dwa bloki, które na dużym ekranie są umiejscowione obok siebie, na małym są pod sobą. Niektóre elementy można ukrywać dla mniejszych rozdzielczości. W przypadku emisji performance klient powinien dostarczyć całkowicie klikalną kreację.</t>
  </si>
  <si>
    <t>W przypadku zajawek reklamowych (tekstowo-graficzne) imitujących serwis, które użytkownik może uznać za materiały redakcyjne, zajawka musi być oznaczona słowem „Reklama”. Wszystkie materiały muszą spełniać założenia zawarte w części "Ogólne zasady dotyczące kreacji reklamowych". Materiały powinny być pogrupowane w katalogi zawierające zestaw obrazek + link + copy. Materiały nieoznaczone odpowiednio nie będą przyjęte do realizacji. Format dostępny także w pakiecie Native Ad.</t>
  </si>
  <si>
    <t>Reklama emitowana w sekcji Hotnews w serwisie Pudelek mogąca imitować wyglądem zajawkę redakcyjną. Kreacja pojawia się pod drugim (Native Ad Hotnews 21), dziewiątym (Native Ad Hotnews 22) lub szesnastym boksem redakcyjnym (Native Ad Hotnews 23), na Stronie Głównej serwisu Pudelek.</t>
  </si>
  <si>
    <t>Money Box to reklama typu rectangle wyświetlana w prawej kolumnie głównej SG money pod sekcją Notowania. Kreacja powinna spełniać wymagania opisane w pkt „Ogólne zasady dotyczące kreacji reklamowych”. W przypadku emisji kreacji HTML5 klient powinien przygotować również kreację zaślepkową zgodną z pkt. 1.7.8. Format sprzedawany w modelu Cross-device z Rectanglem mobilnym na SG money.</t>
  </si>
  <si>
    <t>Forma reklamowa wyświetlana w serwisie sportowefakty.wp.pl przy elementach serwisu takich jak tabele, quizy, ankiety. Format składa się z 2 elementów - belki górnej oraz belki dolnej.</t>
  </si>
  <si>
    <t>Native Ad to natywna reklama tekstowo - graficzna wyświetlana w miejscu kafelków redakcyjnych na Stronie głównej o2. Na potrzeby emisji dostępne są 2 kafelki redakcyjne. Kreacja nie może zawierać elementów reklamowych takich jak np. nazwa produktu, logo klienta, tekst na grafice. Grafika nie może mieć obramowania. Do każdego boxu automatycznie zostanie dodane oznaczenie „reklama".</t>
  </si>
  <si>
    <t>o2 Box to reklama typu rectangle wyświetlana w prawej kolumnie głównej sekcji newsowej na SG o2. Kreacja powinna spełniać wymagania opisane w pkt „Ogólne zasady dotyczące kreacji reklamowych”. W przypadku emisji kreacji HTML5 klient powinien przygotować również kreację zaślepkową zgodną z pkt. 1.7.8.</t>
  </si>
  <si>
    <t>Każda kreacja i zliczenie kreacji przeznaczone do emisji na stronie głównej O2 powinny spełniać ogólne zasady dotyczące emisji reklam – a w szczególności punkt 1.6, opisujący ograniczenia w funkcjonowaniu skryptów.</t>
  </si>
  <si>
    <t>Floating Halfpage to forma reklamowa emitowana w prawej szpalcie, każdego modułu tematycznego na SG WP. Klient powinien podesłać grafikę jpeg/gif/png lub html5 o wymiarach i wadze określonej w tabeli ze specyfikacją.</t>
  </si>
  <si>
    <t>Klient powinien dostarczyć treść linku, nie dłuższą niż 28 znaków (wliczając spacje). Do każdego linku automatycznie zostanie dodane oznaczenie „reklama”. Link może zostać wstawiony do jednego z poniższych modułów:</t>
  </si>
  <si>
    <t>Gigaboard to reklama, emitowana w miejscu billboardowym serwisu. Kreacja powinna spełniać wymagania ogólne opisane w pkt „Ogólne zasady dotyczące kreacji reklamowych” oraz „Kreacje HTML5”. W przypadku emisji kreacji HTML5 klient powinien przygotować również kreację zaślepkową zgodną z pkt. 1.7.8.</t>
  </si>
  <si>
    <t>• poszczególne odsłony powinny mieć elementy wspólne (niezmienne), np. logo, CTA (zawsze w tym samym kolorze, rozmiarze i umiejscowieniu)</t>
  </si>
  <si>
    <t>Branding nagłówka sekcji na SG WP to format, który umożliwia silną ekspozycję. Kreacja prezentowana jest w kontekście popularnych i aktualnych treści w sposób, który wspiera budowanie wizerunku marki. Kreacja klienta zajmie prawą połowę nagłówka sekcji. Lewa jej połowa zachowa swoje funkcje nawigacyjne, prezentując linki do najważniejszych treści danej sekcji.</t>
  </si>
  <si>
    <t>Content Box to reklama billboardowa umieszczana nad modułami Sport, Biznes, Gwiazdy, Moto&amp;Tech&amp;Gry, Styl Życia, Zobacz więcej. Klient powinien dostarczyć dwa rozmiary kreacji HTML5, lub grafiki jpg/gif/png wg poniższych wytycznych. Kreacja powinna spełniać wymagania opisane w pkt „Ogólne zasady dotyczące kreacji reklamowych”. W przypadku emisji kreacji HTML5 klient powinien przygotować również kreację zaślepkową zgodną z pkt. 1.7.8.</t>
  </si>
  <si>
    <t>WP Box to reklama typu rectangle wyświetlana w prawej kolumnie trzech topowych sekcji strony głównej. Klient powinien dostarczyć plik HTML5, lub grafikę jpg/gif/png. Kreacja powinna spełniać wymagania opisane w pkt „Ogólne zasady dotyczące kreacji reklamowych”. W przypadku emisji kreacji HTML5 klient powinien przygotować również kreację zaślepkową zgodną z pkt. 1.7.8.</t>
  </si>
  <si>
    <t>Każda kreacja i zliczenie kreacji przeznaczone do emisji na stronie głównej WP powinny spełniać ogólne zasady dotyczące emisji reklam – a w szczególności punkt 1.6 Specyfikacji technicznej, opisujący ograniczenia w funkcjonowaniu skryptów.</t>
  </si>
  <si>
    <t>Outstream Video Ad to reklama wideo, emitowana w miejscu śródtekstu. Reklama startuje zwinięta, i rozwija się automatycznie gdy miejsce reklamowe pojawia się na aktywnym ekranie.</t>
  </si>
  <si>
    <t>Klient powinien dostarczyć plik zawierający materiał wideo spełniający poniższe wytyczne opisane w pkt 3.4.1 (patrz reklamy w portalowym odtwarzaczu wideo). Materiał wystartuje wyciszony, dźwięk aktywowany jest po akcji użytkownika (najechanie). Razem z materiałem wideo należy dostarczyć planszę wyświetlaną w trakcie ładowania klipu – plik jpeg, gif lub png, o wymiarach 550x310px i wadze do 40kB. Ponadto, możliwa jest emisja dodatkowego bannera pod odtwarzaczem wideo, w postaci pliku jpeg/gif/png 550x60px i wadze do 20kB.</t>
  </si>
  <si>
    <t>Kreacja reklamowa składa się z dwóch bannerów w rozmiarach: górny - 640x50px, dolny - 640x100px. Bannery skalują się do szerokości playera.</t>
  </si>
  <si>
    <t>Klient powinien dostarczyć plik png, gif lub jpg o wymiarach 480x90px i wadze do 20kB.</t>
  </si>
  <si>
    <t>Zamiast materiału wideo, klient może przysłać kod emisyjny w postaci tagu VPAID / VAST. W takim przypadku, Wirtualna Polska Media będzie udostępniać wyłącznie zliczenia emisji. Kody należy dostarczyć co najmniej 7 dni przed startem kampanii. Wirtualna Polska Media udostępni testową emisję, którą należy zweryfikować pod kątem wyglądu, parametrów i poprawności zliczania statystyk. W przypadku emisji z kodów zewnętrznych, zbieranie kompletu statystyk ( w tym informacji o zliczeniach viewability i quarters ) umożliwia emisja spotu reklamowego przygotowanego zgodnie ze standardem VPAID / VAST 4.0 lub wyższy.</t>
  </si>
  <si>
    <t>Wymagane materiały (Klient powinien dostarczyć plik mp3 spełniający następujące warunki):</t>
  </si>
  <si>
    <t>Inbanner Video Ad to reklama wideo, emitowana w dowolnym zwykłym miejscu reklamowym (Billboard, Double Billboard, Wideboard, Rectangle, Megabox, Halfpage).</t>
  </si>
  <si>
    <t>Klient powinien dostarczyć kreację HTML5 o wymiarach i wadze odpowiadających kreacji standardowej (patrz pkt 3.1) wraz z zaimplementowanym materiałem wideo. Kreacja powinna spełniać wymagania ogólne opisane w pkt „Ogólne zasady dotyczące kreacji reklamowych”. Materiał wideo może startować samoczynnie (musi być wtedy wyciszony) lub po kliku użytkownika (dozwolony jest wtedy start z włączonym dźwiękiem).</t>
  </si>
  <si>
    <t>Ze względu na specyfikę formatu, zewnętrzne kody mierzące widzialność muszą mieć format pixela. Dla kreacji HTML5 klient powinien przygotować również kreację zaślepkową zgodną z pkt. 1.7.8. Klient ma możliwość użycia wideo wyłącznie w formie kreacji HTML5 i jedynie w opcji userplay (maksymalna waga wideo 2MB). Nie ma możliwości emisji kreacji z kodów emisyjnych klienta.</t>
  </si>
  <si>
    <t>1) Dwie kreacje główne o wymiarach 1920x360px i wadze do 100kB. Kreacja nie może być skalowalna, a obszar reklamowy powinien zajmować środkowy wycinek o szerokości 970px (pierwsza kreacja) i 1200px (druga kreacja). Prawy górny róg obszaru reklamowego (o wysokości 50px i szerokości co najmniej 150px) powinien być miejscem dostępnym na przycisk rozwinięcia-zwinięcia. Pozostałe marginesy powinny być wypełnione jednym kolorem.</t>
  </si>
  <si>
    <t>2) Przycisk rozwinięcia kreacji, o wymiarach 140x40px. Przycisk będzie zakotwiczony w prawym górnym rogu kreacji - poza obszarem reklamowym, jeśli szerokość ekranu wynosi 1280px lub więcej (1600px dla szerokich serwisów).</t>
  </si>
  <si>
    <t>3) Przycisk zwinięcia kreacji, o wymiarach 140x40px. Na życzenie klienta w kreacji mogą zostać użyte domyślne przyciski rozwinięcia i zwinięcia kreacji.</t>
  </si>
  <si>
    <t>Panel Premium XL to bardziej rozbudowana wersja panelu premium (patrz 2.7). Panel Premium XL składa się z kreacji o wysokości 720px. Standardowo pokazywane jest górne 120px kreacji, po rozwinięciu (akcja użytkownika, klik lub tapnięcie) pokazywane jest pozostałe 600px.</t>
  </si>
  <si>
    <t>1) Dwie kreacje główne, o wymiarach 1920x720px i wadze do 150kB (png/jpeg/gif). Kreacja nie może być skalowalna, a obszar reklamowy powinien zajmować środkowy wycinek o szerokości 970px (pierwsza kreacja) i 1200px (druga kreacja). Prawy górny róg obszaru reklamowego (o wysokości 50px i szerokości co najmniej 150px) powinien być miejscem dostępnym na przycisk rozwinięcia-zwinięcia. Pozostałe marginesy powinny być wypełnione jednym kolorem. Format to png/jpeg/gif.</t>
  </si>
  <si>
    <t>2) Przycisk rozwinięcia kreacji, o wymiarach 140x40px. Przycisk będzie zakotwiczony w prawym górnym rogu kreacji - poza obszarem reklamowym, jeśli szerokość ekranu wynosi 1280px lub więcej (1600px dla szerokich serwisów). Format to png/jpeg/gif.</t>
  </si>
  <si>
    <t>Panel Premium to forma reklamowa emitowana nad belką serwisu. Panel Premium Scroll składa się z jednej kreacji podzielonej na 3 elementy spójne graficznie:</t>
  </si>
  <si>
    <t>Standardowo pokazywane jest 120 px kreacji, po rozwinięciu (klik użytkownika) pokazywane jest pozostałe 360px. W przypadku scrolla użytkownika kreacja zmienia wysokość do 60px. Kreacja scrolluje się do wysokości 4 scrolli, przy kolejnych chowa się pod belkę serwisu. Kreacja pojawia się ponownie przy ponownym scrollu użytkownika na górę strony.</t>
  </si>
  <si>
    <t>1) Dwie kreacje główne o wymiarach 1920x880px i łącznej wadze do 200kB. Kreacja nie może być skalowalna, a obszar reklamowy powinien zajmować środkowy wycinek o szerokości 970px (pierwsza kreacja) i 1200px (druga kreacja). Prawy górny róg obszaru reklamowego (o wysokości 50px i szerokości co najmniej 150px) powinien być miejscem dostępnym na przycisk rozwinięcia-zwinięcia. Pozostałe marginesy powinny być wypełnione jednym kolorem.</t>
  </si>
  <si>
    <t>*Jeżeli materiał jest plikiem wideo, dodajemy grafikę w tle 966x966px, która wypełnia marginesy zależne od proporcji materiału. Grafika powinna być tylko dodatkiem i nie skupiać uwagi, tzn. powinna być spójna wizualnie z materiałem wideo, a nie dodatkową przestrzenią np. na ekspozycję logo. Optymalnym rozwiązaniem zawsze może być grafika z czarnym tłem, która wyraźnie podkreśli materiał wideo.</t>
  </si>
  <si>
    <t>WPM Technical Specification</t>
  </si>
  <si>
    <t>1. General rules of advertising creations - Desktop</t>
  </si>
  <si>
    <t>1.1. Performance and errors</t>
  </si>
  <si>
    <t>The creation may not cause errors on the page, that is incorrect display of the site or error warning pop-ups. The ad cannot cause a load exceeding 10% of a standard computer CPU. A standard computer is assumed to be an Intel Core i5 4200M PC.</t>
  </si>
  <si>
    <t>1.2. External communication</t>
  </si>
  <si>
    <t>The mechanisms tracking user interaction or downloading additional content from external sites must not be implemented without prior consultations with Wirtualna Polska Media.</t>
  </si>
  <si>
    <t>1.3. False creations</t>
  </si>
  <si>
    <t>The ads cannot contain any operating elements, the function of which determined by their form, inscription or convention is inconsistent with their message or operates in a non-standard fashion. In particular, the ads cannot contain the main system buttons, window minimize and window close buttons that would operate differently from their standard function; it is also forbidden to broadcast ads in the form of system messages and warnings.</t>
  </si>
  <si>
    <t>The buttons placed on the ads must perform functions consistent with the messages presented on the buttons; for example the buttons imitating a form, a drop-down list or a selection field may not be a redirection to the client’s website or execute an action that is not consistent with their standard function.</t>
  </si>
  <si>
    <t>1.4. RichMedia creations</t>
  </si>
  <si>
    <t>RichMedia creations may be max. 300kB without the user’s interaction. All additional elements may be loaded after the action only. An action should be understood as a click or moving and hovering a mouse cursor over the hotspot area (which cannot be larger than 1/4th of the creation) for 3 seconds.</t>
  </si>
  <si>
    <t>1.5. Sound in advertising creations</t>
  </si>
  <si>
    <t>1.5. Dźwięk w kreacjach reklamowych</t>
  </si>
  <si>
    <t>Sound in creations may only be turned on after the user’s action (click, move and hover). This restriction applies to both display ads and video pre-rolls.</t>
  </si>
  <si>
    <t>1.6. Counts and broadcast codes</t>
  </si>
  <si>
    <t>The counts and broadcast codes, which are designated for broadcast on the Wirtualna Polska Media space may not contain synchronous elements. In particular, the use of document.write() command is not permitted.</t>
  </si>
  <si>
    <t>It is recommended that every campaign is broadcast on WP creations and third party counts are delivered in the form of pixels. For campaigns broadcast in video and audio players, pixels only are allowed. All the counts and broadcast codes must be loaded through the site protocol.</t>
  </si>
  <si>
    <r>
      <t xml:space="preserve">So, instead of </t>
    </r>
    <r>
      <rPr>
        <i/>
        <sz val="11"/>
        <color theme="1"/>
        <rFont val="Calibri"/>
        <family val="2"/>
        <charset val="238"/>
        <scheme val="minor"/>
      </rPr>
      <t>&lt;script src=”http://mypage.pl/mycode.js”&gt;&lt;/script&gt;</t>
    </r>
  </si>
  <si>
    <r>
      <t xml:space="preserve">or </t>
    </r>
    <r>
      <rPr>
        <i/>
        <sz val="11"/>
        <color theme="1"/>
        <rFont val="Calibri"/>
        <family val="2"/>
        <charset val="238"/>
        <scheme val="minor"/>
      </rPr>
      <t>&lt;img src=”http://mypage.pl/mypixel.gif” /&gt;</t>
    </r>
  </si>
  <si>
    <r>
      <t xml:space="preserve">the following syntax should be used: </t>
    </r>
    <r>
      <rPr>
        <i/>
        <sz val="11"/>
        <color theme="1"/>
        <rFont val="Calibri"/>
        <family val="2"/>
        <charset val="238"/>
        <scheme val="minor"/>
      </rPr>
      <t xml:space="preserve">src=”//mypage.pl/mycode.js” </t>
    </r>
    <r>
      <rPr>
        <sz val="11"/>
        <color theme="1"/>
        <rFont val="Calibri"/>
        <family val="2"/>
        <charset val="238"/>
        <scheme val="minor"/>
      </rPr>
      <t>and</t>
    </r>
    <r>
      <rPr>
        <i/>
        <sz val="11"/>
        <color theme="1"/>
        <rFont val="Calibri"/>
        <family val="2"/>
        <charset val="238"/>
        <scheme val="minor"/>
      </rPr>
      <t xml:space="preserve"> src=”/mypage.pl/mypixel.gif”</t>
    </r>
  </si>
  <si>
    <t>Moreover, each 3rd party element used on Wirtualna Polska Media sites must support SSL communication.</t>
  </si>
  <si>
    <t>For creations broadcast from broadcast codes, the client is also obliged to send a thumbnail creation, which is necessary to broadcast the campaign if the user’s browser prevents the broadcast of the main creation. The thumbnail should be a .jpg/.png/.gif file.</t>
  </si>
  <si>
    <t>1.7. HTML5 creations</t>
  </si>
  <si>
    <t>HTML5 creations are advertising forms consisting of HTML, style sheets, artworks, video and a script, broadcast instead of standard advertising forms. If created correctly, HTML5 creations support ad broadcasts on any device, including a desktop computer, smartphones and tablets. These creations have different structures and, in order to be properly embedded, the materials must be delivered at least 3 business days before the planned broadcast. It is recommended that the creation should be accompanied by a manifest containing all the references to external files.</t>
  </si>
  <si>
    <t>1.7.1. 3rd Party Codes</t>
  </si>
  <si>
    <t>1.7.2. Basic structure</t>
  </si>
  <si>
    <t>1.7.3. Click handling</t>
  </si>
  <si>
    <r>
      <t>All the clickable elements should use the “</t>
    </r>
    <r>
      <rPr>
        <i/>
        <sz val="11"/>
        <color theme="1"/>
        <rFont val="Calibri"/>
        <family val="2"/>
        <charset val="238"/>
        <scheme val="minor"/>
      </rPr>
      <t>window.clickTag</t>
    </r>
    <r>
      <rPr>
        <sz val="11"/>
        <color theme="1"/>
        <rFont val="Calibri"/>
        <family val="2"/>
        <scheme val="minor"/>
      </rPr>
      <t>” global variable or the “</t>
    </r>
    <r>
      <rPr>
        <i/>
        <sz val="11"/>
        <color theme="1"/>
        <rFont val="Calibri"/>
        <family val="2"/>
        <charset val="238"/>
        <scheme val="minor"/>
      </rPr>
      <t>window.clickFn()</t>
    </r>
    <r>
      <rPr>
        <sz val="11"/>
        <color theme="1"/>
        <rFont val="Calibri"/>
        <family val="2"/>
        <scheme val="minor"/>
      </rPr>
      <t>” function.</t>
    </r>
  </si>
  <si>
    <r>
      <t>In the case of multi-clicks, it will be “</t>
    </r>
    <r>
      <rPr>
        <i/>
        <sz val="11"/>
        <color theme="1"/>
        <rFont val="Calibri"/>
        <family val="2"/>
        <charset val="238"/>
        <scheme val="minor"/>
      </rPr>
      <t>clickTag</t>
    </r>
    <r>
      <rPr>
        <sz val="11"/>
        <color theme="1"/>
        <rFont val="Calibri"/>
        <family val="2"/>
        <scheme val="minor"/>
      </rPr>
      <t>” or “</t>
    </r>
    <r>
      <rPr>
        <i/>
        <sz val="11"/>
        <color theme="1"/>
        <rFont val="Calibri"/>
        <family val="2"/>
        <charset val="238"/>
        <scheme val="minor"/>
      </rPr>
      <t>window.clickFn()</t>
    </r>
    <r>
      <rPr>
        <sz val="11"/>
        <color theme="1"/>
        <rFont val="Calibri"/>
        <family val="2"/>
        <scheme val="minor"/>
      </rPr>
      <t>” with an incremental index.</t>
    </r>
  </si>
  <si>
    <r>
      <t xml:space="preserve">For the clickTag variable: </t>
    </r>
    <r>
      <rPr>
        <i/>
        <sz val="11"/>
        <color theme="1"/>
        <rFont val="Calibri"/>
        <family val="2"/>
        <charset val="238"/>
        <scheme val="minor"/>
      </rPr>
      <t>window.clickTag1</t>
    </r>
    <r>
      <rPr>
        <sz val="11"/>
        <color theme="1"/>
        <rFont val="Calibri"/>
        <family val="2"/>
        <scheme val="minor"/>
      </rPr>
      <t xml:space="preserve">, </t>
    </r>
    <r>
      <rPr>
        <i/>
        <sz val="11"/>
        <color theme="1"/>
        <rFont val="Calibri"/>
        <family val="2"/>
        <charset val="238"/>
        <scheme val="minor"/>
      </rPr>
      <t>window.clickTag2</t>
    </r>
    <r>
      <rPr>
        <sz val="11"/>
        <color theme="1"/>
        <rFont val="Calibri"/>
        <family val="2"/>
        <scheme val="minor"/>
      </rPr>
      <t xml:space="preserve"> etc.</t>
    </r>
  </si>
  <si>
    <r>
      <rPr>
        <sz val="11"/>
        <color theme="1"/>
        <rFont val="Calibri"/>
        <family val="2"/>
        <charset val="238"/>
        <scheme val="minor"/>
      </rPr>
      <t xml:space="preserve">For the clickFn() function: </t>
    </r>
    <r>
      <rPr>
        <i/>
        <sz val="11"/>
        <color theme="1"/>
        <rFont val="Calibri"/>
        <family val="2"/>
        <charset val="238"/>
        <scheme val="minor"/>
      </rPr>
      <t>window.clickFn1()</t>
    </r>
    <r>
      <rPr>
        <sz val="11"/>
        <color theme="1"/>
        <rFont val="Calibri"/>
        <family val="2"/>
        <charset val="238"/>
        <scheme val="minor"/>
      </rPr>
      <t xml:space="preserve">, </t>
    </r>
    <r>
      <rPr>
        <i/>
        <sz val="11"/>
        <color theme="1"/>
        <rFont val="Calibri"/>
        <family val="2"/>
        <charset val="238"/>
        <scheme val="minor"/>
      </rPr>
      <t>window.clickFn2()</t>
    </r>
    <r>
      <rPr>
        <sz val="11"/>
        <color theme="1"/>
        <rFont val="Calibri"/>
        <family val="2"/>
        <charset val="238"/>
        <scheme val="minor"/>
      </rPr>
      <t xml:space="preserve"> etc.</t>
    </r>
  </si>
  <si>
    <t>Dla zmiennej clickTag: window.clickTag1, window.clickTag2 itd.</t>
  </si>
  <si>
    <t>W przypadku multiklików będzie to „clickTag” lub „window.clickFn()” z inkrementowanym indeksem.</t>
  </si>
  <si>
    <t>Example of window.clickTag:</t>
  </si>
  <si>
    <t>Example of window.clickFn():</t>
  </si>
  <si>
    <t>Example:</t>
  </si>
  <si>
    <t>1.7.4. Creation closing</t>
  </si>
  <si>
    <t>To close a full-screen creation, the window.closeFn(); global function must be called.</t>
  </si>
  <si>
    <t>1.7.5. Expanding and collapsing</t>
  </si>
  <si>
    <t>To expand an expandable creation, the labelAction() global function must be called:</t>
  </si>
  <si>
    <t>Collapsing is executed by the same function with the “collapse” parameter:</t>
  </si>
  <si>
    <t>1.7.6. Permitted elements</t>
  </si>
  <si>
    <t>An HTML5 advertisement may contain:</t>
  </si>
  <si>
    <t>• style sheets (CSS)</t>
  </si>
  <si>
    <t>• video (mp4, webm)</t>
  </si>
  <si>
    <t>• wideo (mp4, webm)</t>
  </si>
  <si>
    <t>1.7.7. SSL support</t>
  </si>
  <si>
    <t>The creation should work correctly for both the standard (http) and the encrypted (https) protocols. This applies to all the elements loaded by the creation: scripts, artworks and videos.</t>
  </si>
  <si>
    <t>1.7.8. Thumbnails</t>
  </si>
  <si>
    <t>For HTML5 creations, the client is also obliged to send a thumbnail creation, which is necessary to broadcast the campaign if the user’s browser prevents the broadcast of the main creation. The thumbnail should be a .jpg, .png or .gif file.</t>
  </si>
  <si>
    <t>1.8. SSL support</t>
  </si>
  <si>
    <t>Advertising creations used in the Wirtualna Polska Media space should work correctly for both the standard (http) and the encrypted (https) protocols. This applies to all the elements loaded by the creation: scripts, artworks and videos.</t>
  </si>
  <si>
    <t>1.9. Creation tests</t>
  </si>
  <si>
    <t>By accepting the creation tests issued by the traffic team at Wirtualna Polska Media, the Client confirms their correctness in respect to the appearance, operation, execution of actions and calculation in external systems (if any).</t>
  </si>
  <si>
    <t>1.10. Dynamic creations</t>
  </si>
  <si>
    <t>1.10.1. Description of operation</t>
  </si>
  <si>
    <t>Dynamic creations allow for change of the creation elements, adapting them in a specified way to the viewer. It works the most effectively in the case of e-commerce creations, but there are no reasons why it should not be used in each properly prepared campaign.</t>
  </si>
  <si>
    <t>The following elements may be changed:</t>
  </si>
  <si>
    <t>• Product photo</t>
  </si>
  <si>
    <t>• Description</t>
  </si>
  <si>
    <t>• Price</t>
  </si>
  <si>
    <t>• Promotion price</t>
  </si>
  <si>
    <t>• Redirect link</t>
  </si>
  <si>
    <t>and other elements, for which information is found in the XML file, and the system (advertising creation) makes it possible to use them.</t>
  </si>
  <si>
    <t>1.10.2. Requirements</t>
  </si>
  <si>
    <t>The following elements are required to launch the campaign:</t>
  </si>
  <si>
    <t>• XML feed, preferably with a full product offer, recorded in the CSV, XML or JSON format, located on the server at the provided link, updated at least once per 24h, without limitations regarding the file weight</t>
  </si>
  <si>
    <t>• Implemented PX codes on all sub-pages of the client’s service</t>
  </si>
  <si>
    <t>• Creation HTML</t>
  </si>
  <si>
    <t>• In the case of an email campaign, a thumbnail displayed if mailing is sent outside the poczta.wp.pl system</t>
  </si>
  <si>
    <t>1.10.3. Detailed requirements</t>
  </si>
  <si>
    <t>If no creations prepared in accordance with the specification are delivered before the broadcast, the advertisement will be broadcast on the basis of the default template. All creations have to be prepared in accordance with the technical specification of the Wirtualna Polska Media advertising formats.</t>
  </si>
  <si>
    <t>Creations should be composed of a html file comprising the structure of the whole creation and CSS file with styles.</t>
  </si>
  <si>
    <t>Display creations:</t>
  </si>
  <si>
    <t>Display creations should be prepared responsively; they should fill up 100% of the space available for them and correctly open in frames. The margin should be set in such a way that the creation starts in the top left corner without any shift. Clickable elements should have the “cursor: pointer;” style set.</t>
  </si>
  <si>
    <t>The creation HTML code should be prepared using appropriate tags to be used by the Wirtualna Polska Media dynamic creations system during generation of the final advertisement displayed to the user on the page. Thanks to the creation tags, appropriate images, links and texts are collected from the product feed. Below is a full list of tags with a description of their use and what they generate:</t>
  </si>
  <si>
    <t>{{ url_N }} – link to the target page of the product with number N.</t>
  </si>
  <si>
    <t>{{ name_N }} – name of the product with number N.</t>
  </si>
  <si>
    <t>{{ price_N }} – price of the product with number N.</t>
  </si>
  <si>
    <t>{{ sale_price_N }} – promotion price of the product with number N.</t>
  </si>
  <si>
    <t>{{ category_N }} – category of the product with number N.</t>
  </si>
  <si>
    <t>{{ image_N }} – source for the image with number N.</t>
  </si>
  <si>
    <t>{{ field_a_N }} – additional parameter from feed for the product with number N. It is possible to use 5 additional parameters, marked from a to e (field_a, field_b, etc.). It is possible to assign to them any parameters from the feed, e.g. product description, discount, to be placed in the creation.</t>
  </si>
  <si>
    <t>{% redir "http://reklama.wp.pl" %} – permanent link to the given page; it can be used for example for the link to the shop’s main page.</t>
  </si>
  <si>
    <t>{% utm_url N "par1=val1&amp;....." %} – link to the target page of the product with number N, with GET parameters added at the end; it can be used for example, to add UTM google analytics parameters to the link – example of application: &lt;a target="_blank" href="{% utm_url 2 "utm_source=newsletter_wp&amp;utm_medium=email" %}"&gt;</t>
  </si>
  <si>
    <t>Exemplary HTML code created using the above tags:</t>
  </si>
  <si>
    <t>1. &lt;div class="container"&gt;</t>
  </si>
  <si>
    <t>2. &lt;div class="product"&gt;</t>
  </si>
  <si>
    <t>3. &lt;div class="top"&gt;</t>
  </si>
  <si>
    <t>4. &lt;div class="image"&gt;&lt;img src={{ image_1 }}&gt;&lt;/div&gt;</t>
  </si>
  <si>
    <t>5. &lt;/div&gt;</t>
  </si>
  <si>
    <t>6. &lt;div class="bottom"&gt;</t>
  </si>
  <si>
    <t>7. &lt;strong&gt;{{ price_1 }} zł&lt;/strong&gt;</t>
  </si>
  <si>
    <t>8. &lt;a href="{{ url_1 }}"&gt;</t>
  </si>
  <si>
    <t>9. &lt;div class="button"&gt;Zobacz&lt;/div&gt;</t>
  </si>
  <si>
    <t>10. &lt;/a&gt;</t>
  </si>
  <si>
    <t>11. &lt;/div&gt;</t>
  </si>
  <si>
    <t>12. &lt;/div&gt;</t>
  </si>
  <si>
    <t>13. &lt;div class="product"&gt;</t>
  </si>
  <si>
    <t>14. &lt;div class="top"&gt;</t>
  </si>
  <si>
    <t>15. &lt;div class="image"&gt;&lt;img src={{ image_2 }}&gt;&lt;/div&gt;</t>
  </si>
  <si>
    <t>16. &lt;/div&gt;</t>
  </si>
  <si>
    <t>17. &lt;div class="bottom"&gt;</t>
  </si>
  <si>
    <t>18. &lt;strong&gt;{{ price_2 }} zł&lt;/strong&gt;</t>
  </si>
  <si>
    <t>19. &lt;a href="{{ url_2 }}"&gt;</t>
  </si>
  <si>
    <t>20. &lt;div class="button"&gt;Zobacz&lt;/div&gt;</t>
  </si>
  <si>
    <t>21. &lt;/a&gt;</t>
  </si>
  <si>
    <t>22. &lt;/div&gt;</t>
  </si>
  <si>
    <t>23. &lt;/div&gt;</t>
  </si>
  <si>
    <t>24. &lt;div class="product"&gt;</t>
  </si>
  <si>
    <t>25. &lt;div class="top"&gt;</t>
  </si>
  <si>
    <t>26. &lt;div class="image"&gt;&lt;img src={{ image_3 }}&gt;&lt;/div&gt;</t>
  </si>
  <si>
    <t>27. &lt;/div&gt;</t>
  </si>
  <si>
    <t>28. &lt;div class="bottom"&gt;</t>
  </si>
  <si>
    <t>29. &lt;strong&gt;{{ price_3 }} zł&lt;/strong&gt;</t>
  </si>
  <si>
    <t>30. &lt;a href="{{ url_3 }}"&gt;</t>
  </si>
  <si>
    <t>31. &lt;div class="button"&gt;Zobacz&lt;/div&gt;</t>
  </si>
  <si>
    <t>32. &lt;/a&gt;</t>
  </si>
  <si>
    <t>33. &lt;/div&gt;</t>
  </si>
  <si>
    <t>34. &lt;/div&gt;</t>
  </si>
  <si>
    <t>35. &lt;/div&gt;</t>
  </si>
  <si>
    <t>The display creation should also have added rules determining how the advertisement will be displayed depending on the available size of the advertising slot (unless the given advertisement is supposed to have only one pre-defined size). Prepare a separate creation structure for individual sizes and place them in one HTML code inside appropriate conditional instructions “if”, whose syntax is described below.</t>
  </si>
  <si>
    <t>Beginning of a conditional block “if”:</t>
  </si>
  <si>
    <t>{% if width &lt;= AAA and height &gt; BBB and height &lt; CCC %} – where: “AAA”, “BBB” and “CCC” are integral numbers designating the width and height of the advertising slot. For example, the HTML code for the advertisement placed after this condition: {% if width &lt;= 350 and height &gt; 200 and height &lt; 600 %}, will be displayed only when the place for the advertisement is not more than 350 pixels wide, more than 200 pixels heigh and less than 600 pixels high.</t>
  </si>
  <si>
    <t>The “else if” condition:</t>
  </si>
  <si>
    <t>{% elif width &lt;= AAA and height &lt;= BBB %} – just like in the case of the initial bloc, “AAA” and “BBB” are integral numbers designating the width and height of the advertising slot.</t>
  </si>
  <si>
    <t>The “else” condition:</t>
  </si>
  <si>
    <t>{% else %} – HTML code placed after this condition will be displayed if the conditions put in the previous blocks “if” or “else if” have not been satisfied.</t>
  </si>
  <si>
    <t>End of a conditional block “if”:</t>
  </si>
  <si>
    <t>{% endif %} – each conditional block “if” should be ended with this instruction.</t>
  </si>
  <si>
    <t>The testing of display of a creation code prepared in accordance with this specification is possible only in the Wirtualna Polska Media system for dynamic creations.</t>
  </si>
  <si>
    <t>Mailing creations:</t>
  </si>
  <si>
    <t>• Format: text or HTML file (with graphic elements)</t>
  </si>
  <si>
    <t>• Coding type: ISO-8859-2</t>
  </si>
  <si>
    <t>• Basic weight – 100 kB of text or HTML (together with graphic elements and attachments), more for an extra charge, according to the prevailing price list.</t>
  </si>
  <si>
    <t>• Required materials: name, address and e-mail of the sender, title and content of the letter. The “sender” field has to clearly specify the entity that sends the commercial information. The name of the company has to appear in this place. The content of the mailing may not mislead the user as regards the content or intention of the message; in particular it may not contain expressions suggesting ordinary correspondence with the user.</t>
  </si>
  <si>
    <t>• The creation has to be consistent with Wirtualna Polska Media’s general technical specification.</t>
  </si>
  <si>
    <t>As opposed to standard mailing creations, do not use markers &lt;!DOCTYPE&gt;, &lt;html&gt;, &lt;head&gt; and &lt;body&gt;. The entire creation should be placed in one element &lt;div&gt; (just like the HTML structure of the display creation).</t>
  </si>
  <si>
    <t>Similarly to the display creation, the HTML code should be prepared using appropriate tags to be used by the Wirtualna Polska Media dynamic creations system during generation of the final advertisement displayed to the user on the page. Thanks to the tags appropriate images, links and texts are downloaded from the XML Feed. Below is a full list of tags with a description of their use and what they generate:</t>
  </si>
  <si>
    <t>Substitute N with a number from 1 to 12, inclusive. This number is the product number. For example: note that the product name {{ name_1 }} should be displayed under the image {{ image_1 }}. Number 1 means top priority (depending on the strategy, but for example: product displayed the most frequently by the user). Number 2 is a product that is displayed slightly less frequently, and so on. Up to 12 products can be displayed in each creation.</t>
  </si>
  <si>
    <t>1.10.4. Creation examples:</t>
  </si>
  <si>
    <t>Exemplary dynamic display creation prepared in accordance with the specification – HTML and CSS code.</t>
  </si>
  <si>
    <t>Exemplary dynamic mailing creation prepared in accordance with the specification – HTML code.</t>
  </si>
  <si>
    <t>1.10.5. Embedding PX codes</t>
  </si>
  <si>
    <t>Obtaining appropriate parameters</t>
  </si>
  <si>
    <t>To insert codes in its page, the client obtains the gwpClientId parameter value from the contact person at Wirtualna Polska Media.</t>
  </si>
  <si>
    <t>Inserting optimizing codes on the client’s pages</t>
  </si>
  <si>
    <t>On the page or in the form designating completion of the given conversion, put in the following two code fragments in the &lt;BODY&gt; section.</t>
  </si>
  <si>
    <t>• The first one – configuration code – parameterized for the given client and appropriate scenario.</t>
  </si>
  <si>
    <t>• The second code fragment – asynchronous reference code – is identical for all clients and all scenarios (the second call has to be always after the first one and have access to the set variables from the first section).</t>
  </si>
  <si>
    <t>Configuration code</t>
  </si>
  <si>
    <t>&lt;script language="javascript" type="text/javascript"&gt;</t>
  </si>
  <si>
    <t>&lt;!-- // &lt;![CDATA[</t>
  </si>
  <si>
    <t>var gwpClientId = "CLIENT_ID",</t>
  </si>
  <si>
    <t>gwpPxInfo = {</t>
  </si>
  <si>
    <t>action : "ACTION",</t>
  </si>
  <si>
    <t>transaction: "TRANSACTION_ID",</t>
  </si>
  <si>
    <t>products : new Array()</t>
  </si>
  <si>
    <t>},</t>
  </si>
  <si>
    <t>gwpExtParams = [</t>
  </si>
  <si>
    <t>{name:"paramName1", value: "value1"},</t>
  </si>
  <si>
    <t>{name: "paramName2", value:"value2"},</t>
  </si>
  <si>
    <t>…</t>
  </si>
  <si>
    <t>{name: "paramNameN", value:"valueN"}</t>
  </si>
  <si>
    <t>];</t>
  </si>
  <si>
    <t>/* Start of the loop for adding information on products */</t>
  </si>
  <si>
    <t>gwpPxInfo.products.push({</t>
  </si>
  <si>
    <t>product : "PRODUCT_ID_X",</t>
  </si>
  <si>
    <t>price : "PRICE",</t>
  </si>
  <si>
    <t>quantity : "QUANTITY"</t>
  </si>
  <si>
    <t>});</t>
  </si>
  <si>
    <t>/* End of the loop for adding information on products */</t>
  </si>
  <si>
    <t>// ]]&gt; --&gt;</t>
  </si>
  <si>
    <t>&lt;/script&gt;</t>
  </si>
  <si>
    <t>Code of asynchronous reference to px.wp.pl</t>
  </si>
  <si>
    <t>/* START permanent section, not parameterized */</t>
  </si>
  <si>
    <t>var gwpAction = (typeof gwpPxInfo != "undefined" &amp;&amp; gwpPxInfo != null &amp;&amp; typeof</t>
  </si>
  <si>
    <t>gwpPxInfo.action != "undefined" &amp;&amp; gwpPxInfo.action != null) ? gwpPxInfo.action: 'undefined',</t>
  </si>
  <si>
    <t>gwpReferer = escape(new String(window.location).substring(0,250)),</t>
  </si>
  <si>
    <t>tt = Math.round(Math.random()*1E10),</t>
  </si>
  <si>
    <t>requestParams = {</t>
  </si>
  <si>
    <t>gwpAction : gwpAction,</t>
  </si>
  <si>
    <t>gwpReferer : gwpReferer,</t>
  </si>
  <si>
    <t>tt : tt,</t>
  </si>
  <si>
    <t>gwpClientId : gwpClientId</t>
  </si>
  <si>
    <t>(function (d, s, id, u, x) {</t>
  </si>
  <si>
    <t>var js, fjs = d.getElementsByTagName(s)[0];</t>
  </si>
  <si>
    <t>if (d.getElementById(id)) return;</t>
  </si>
  <si>
    <t>js = d.createElement(s);</t>
  </si>
  <si>
    <t>js.id = id;</t>
  </si>
  <si>
    <t>js.async = true;</t>
  </si>
  <si>
    <t>x.tt = Math.round(Math.random() * 1E10);</t>
  </si>
  <si>
    <t>js.src = "//px.wp.pl//" + u + "?" + (function (o, p) {</t>
  </si>
  <si>
    <t>for (p in x)</t>
  </si>
  <si>
    <t>if (typeof x[p] === "object")</t>
  </si>
  <si>
    <t>o.push(p + '=' + escape(JSON.stringify(x[p])));</t>
  </si>
  <si>
    <t>else</t>
  </si>
  <si>
    <t>o.push(p + '=' + escape(x[p]));</t>
  </si>
  <si>
    <t>return o.join("&amp;");</t>
  </si>
  <si>
    <t>}([]));</t>
  </si>
  <si>
    <t>fjs.parentNode.insertBefore(js, fjs);</t>
  </si>
  <si>
    <t>}(document, "script", "gwppx", "exdotdynamic/", requestParams));</t>
  </si>
  <si>
    <t>/* END permanent section, not parameterized */</t>
  </si>
  <si>
    <t>• CLIENT_ID - client ID,Wirtualna Polska Media assigned by the contact person in Wirtualna Polska Media. The ID is a string without Polish characters, spaces or special characters (except for the underline _), only lower case letters, e.g. sklepXPrzykład.</t>
  </si>
  <si>
    <t>Required on each page where the above code is placed.</t>
  </si>
  <si>
    <t>• ACTION – means the action on which the code was placed, permitted values:</t>
  </si>
  <si>
    <t>o purchase – action finalizing product purchase (required parameters: PRODUCTS, TRANSACTION)</t>
  </si>
  <si>
    <t>o viewProduct – view of the page on the given product (required parameters: PRODUCTS)</t>
  </si>
  <si>
    <t>o basket – page with the user basket (required parameters: PRODUCTS)</t>
  </si>
  <si>
    <t>o view – any other page on which codes are placed</t>
  </si>
  <si>
    <t>o TRANSACTION_ID – purchase transaction ID or order ID (completed only on pages finalizing the purchase, where ACTION=PURCHASE)</t>
  </si>
  <si>
    <t>o PRODUCT_ID_X – product ID</t>
  </si>
  <si>
    <t>o PRICE – product price (e.g. 9.99)</t>
  </si>
  <si>
    <t>o QUANTITY – quantity of the given product in the order (e.g. 3)</t>
  </si>
  <si>
    <t>o gwpExtParams – optional variable, does not have to be set. Used to transfer additional parameters for the given conversion, e.g. user ID on the part of the client etc.</t>
  </si>
  <si>
    <t>name – name of the additional parameter</t>
  </si>
  <si>
    <t>value – value of the additional parameter</t>
  </si>
  <si>
    <t>• Exemplary pages of the client klientX.com</t>
  </si>
  <si>
    <t>http://www.klientX.com/strona1.html (without additional parameters, Landing Page type)</t>
  </si>
  <si>
    <t>&lt;html&gt;</t>
  </si>
  <si>
    <t>&lt;head&gt;Example 1&lt;/head&gt;</t>
  </si>
  <si>
    <t>&lt;body&gt;</t>
  </si>
  <si>
    <t>VAR</t>
  </si>
  <si>
    <t>gwpClientId = "klientX",</t>
  </si>
  <si>
    <t>action : "view"</t>
  </si>
  <si>
    <t>Insert “Code of asynchronous reference to px.wp.pl” here</t>
  </si>
  <si>
    <t>&lt;/body&gt;</t>
  </si>
  <si>
    <t>&lt;/html&gt;</t>
  </si>
  <si>
    <t>http://www.klientY.com/product.html (page with information about the given product)</t>
  </si>
  <si>
    <t>action : "viewProduct",</t>
  </si>
  <si>
    <t>products: [{</t>
  </si>
  <si>
    <t>product: "32123123"</t>
  </si>
  <si>
    <t>}]</t>
  </si>
  <si>
    <t>}; // ]]&gt; --&gt;</t>
  </si>
  <si>
    <t>http://www.klientY.com/koszyk.html (pages with the basket, the next stages before the purchase)</t>
  </si>
  <si>
    <t>action : "basket",</t>
  </si>
  <si>
    <t>/* In the loop, dynamically added all products from the basket*/</t>
  </si>
  <si>
    <t>product : "product_id_X",</t>
  </si>
  <si>
    <t>price : "12.3",</t>
  </si>
  <si>
    <t>quantity : 2</t>
  </si>
  <si>
    <t>product : "product_id_Y",</t>
  </si>
  <si>
    <t>price : "22.1",</t>
  </si>
  <si>
    <t>quantity : 5</t>
  </si>
  <si>
    <t>/*Koniec petli */</t>
  </si>
  <si>
    <t>http://www.klientX.com/dziekuje1.html (order, purchase)</t>
  </si>
  <si>
    <t>action : "purchase",</t>
  </si>
  <si>
    <t>transaction: "82828218",</t>
  </si>
  <si>
    <t>/* In the loop, dynamically added all products from the order*/</t>
  </si>
  <si>
    <t>/*Koniec petlin */// ]]&gt; --&gt;</t>
  </si>
  <si>
    <t>1.11. Other information</t>
  </si>
  <si>
    <t>A scroll creation is created exactly as a static one. The scrolling mechanism is executed entirely by WP.</t>
  </si>
  <si>
    <t>A 1px frame around the ad is required if the creation has a white or transparent background and it directly touches, at any point whatsoever, the creation’s edge.</t>
  </si>
  <si>
    <t>None of the files sent (gif/jpeg/png creations, HTML5 creations and their elements) may contain Polish characters, special characters and spaces.</t>
  </si>
  <si>
    <t>Standard formats are graphic advertising elements placed in the site’s structure. The client should deliver a HTML5 creation or jpg/gif/png artwork. The creation should satisfy the general requirements described in the item entitled “General rules of advertising creations”. In the case of broadcast of an HTML5 creation, the client should also prepare a thumbnail creation in accordance with item 1.7.8.</t>
  </si>
  <si>
    <t>Expandable creations are layered formats broadcast in the locations of standard creations and expandable when a cursor is hovered over them. The client should deliver a HTML5 creation. The creation should satisfy the general requirements described in the item entitled “General rules of advertising creations”. A HTML5 creation should contain the actions described in item 1.7.5.</t>
  </si>
  <si>
    <t>Push down creations are formats similar to expandable creations, which push down the site’s content after the mouse cursor is moved on them. The client should deliver a HTML5 creation. The creation should satisfy the general requirements described in the item entitled “General rules of advertising creations”. The HTML5 creation should contain the actions described in item 1.7.</t>
  </si>
  <si>
    <t>Scroll creations are layered formats, which give the effect of a creation broadcast from the upper advertising slot to the upper edge of the browser window. After they are closed or after 5 seconds pass, the creations go back to the place of their corresponding standard formats.</t>
  </si>
  <si>
    <t>The client should deliver a HTML5 creation or jpg/gif/png artwork. The creation should satisfy the general requirements described in the item entitled “General rules of advertising creations”.</t>
  </si>
  <si>
    <t>The top right corner of the creation, sized 70x20px is reserved for the Close X button and should not contain any important advertising information.</t>
  </si>
  <si>
    <t>Site takeover is a full-screen jpeg/gif/png, HTML5 or video creation, executed after hovering the mouse for 4 seconds over a selected standard creation. The standard time of the layered form broadcast is 15 seconds. The client should deliver a jpeg/gif/png creation or an HTML5 file satisfying the requirements described in item 2.1. All the formats are permitted, with the exception of a banner, a box and a bar.</t>
  </si>
  <si>
    <t>The client should also provide the layer creation in the form of a jpg/gif/png artwork or html file with the required files (see item 1.7 – HTML5 creations) Creation dimensions are defined by the client, however the minimum size is 400x300px and the maximum size is a full screen creation. In the case of formats that are not scalable to full screen, the color of the background on which the creation will be displayed should be provided. The html version should satisfy the requirements described in chapter “General rules of advertising creations”.</t>
  </si>
  <si>
    <t>In the case of broadcast of an HTML5 creation, the client should also prepare a thumbnail creation in accordance with item 1.7.8.</t>
  </si>
  <si>
    <t>The html layer creation may contain video elements; in such a case the following recommendations should be followed:</t>
  </si>
  <si>
    <t>• video codec: H.264</t>
  </si>
  <si>
    <t>• audio codec: AAC</t>
  </si>
  <si>
    <t>• integrated loudness: from -3 to -6 LU</t>
  </si>
  <si>
    <t>• interlacing: none (progressive)</t>
  </si>
  <si>
    <t>• frame rate: 25</t>
  </si>
  <si>
    <t>• weight: up to 1.5 MB</t>
  </si>
  <si>
    <t>For the Site Takeover format, the multiple device broadcast option is available (desktop, tablet, smartphone). In such a case, mobile versions must meet the requirements described in item 2.10 of the mobile specification.</t>
  </si>
  <si>
    <t>Screening is an ad consisting of a Billboard / Double Billboard / Wideboard and a watermark. The client should deliver two files. A jpeg/gif/png file or an html5 creation (see item 1.7) consistent with the specification of the appropriate advertising form (Billboard, Double Billboard, Wideboard) and a gif or .jpg file to be displayed in the background of the site. The billboard creation should satisfy the requirement for a given form (items 1.7 and 2.1).</t>
  </si>
  <si>
    <t>The wallpaper area visible to the user depends on the screen resolution, site width and the size of the browser window. If a single version of the wallpaper is prepared, one should remember to keep the important elements of the advertising message close to the content of the site – this will ensure appropriate visibility for different screen resolutions (those used most frequently are: 1366x768px, 1920x1080px, 1600x900px).</t>
  </si>
  <si>
    <t>Obszar tapety widoczny dla użytkownika zależy od rozdzielczości ekranu, szerokości serwisu i rozmiaru okna przeglądarki. Przygotowując jedną wersję tapety należy pamiętać aby istotne elementy przekazu reklamowego znajdowały się blisko contentu serwisu – zapewni to odpowiednią widoczność na różnych rozdzielczościach monitorów (najczęściej używane to: 1366x768px, 1920x1080px, 1600x900px).</t>
  </si>
  <si>
    <t>Multiscreening is a variation of a screening creation consisting of one billboard creation and several wallpapers.</t>
  </si>
  <si>
    <t>The client should deliver an html file (see item 1.7) consistent with the specification of the appropriate advertising form (Billboard, Double Billboard, Wideboard) and gif or .jpg files to be displayed in the background of the site.</t>
  </si>
  <si>
    <t>A billboard creation should satisfy the requirements described in item 1.7. Moreover, the creation should contain calls of the window.changeBackground () action where N is the number of the wallpaper that should be displayed.</t>
  </si>
  <si>
    <t>Kreacja billboardowa powinna spełniać wymagania opisane w pkt 1.7. Ponadto, kreacja powinna zawierać wywołania akcji window.changeBackground () gdzie N to numer tapety mającej się pokazać (0, 1, 2…)”. .</t>
  </si>
  <si>
    <t>Additionally the following function must be defined in the creation:</t>
  </si>
  <si>
    <t>Klient powinien dostarczyć plik html (patrz pkt 1.7), zgodny ze specyfikacja odpowiedniej formy reklamowej (Billboard, Double Billboard, Wideboard) oraz pliki gif lub .jpg, które będą wyświetlane w tle serwisu.</t>
  </si>
  <si>
    <t>Change of the wallpaper using this function may be executed with a specific delay/interval or after any user action (move in, move out, click).</t>
  </si>
  <si>
    <t>Zmiana tapety przy użyciu powyższej funkcji może być dokonana z opóźnieniem / interwałem, lub po do wolnej akcji użytkownika (najechanie, zjechanie, kliknięcie).</t>
  </si>
  <si>
    <t>Every watermark creation should have the minimum width of 1366px. It is recommended that the names of the gif/jpg creation point to the wallpaper number. Sample names may include: wm1.jpg, wm2.jpg, wm3.jpg.</t>
  </si>
  <si>
    <t>In the case of broadcast of an HTML5 billboard creation, the client should also prepare a thumbnail creation in accordance with item 1.7.8.</t>
  </si>
  <si>
    <t>*Premium sites includes: WP Kobieta, WP Facet, WP Gwiazdy, WP Opinie, WP Teleshow, WP Film, WP Tech, WP Turystyka, WP Kuchnia, WP Moto, WP Gry, WP Dom, WP Wiadomości, WP Finanse, WP Książki, Wawalove.</t>
  </si>
  <si>
    <t>**without wideo.wp.pl. Currently, it is not possible to display screening ad on this website.</t>
  </si>
  <si>
    <t>Premium Panel is the advertising form broadcast over the site. The Premium Panel consists of one creation that is 360px high. As a standard, the top 60px of the creation is visible; after the expansion (user action, click or tap), the remaining 300px is shown.</t>
  </si>
  <si>
    <t>The client should deliver four jpeg/gif/png files:</t>
  </si>
  <si>
    <t>3) Creation collapse button sized 140x40px.</t>
  </si>
  <si>
    <t>At the client’s request, default creation expand and collapse buttons may be used in the creation.</t>
  </si>
  <si>
    <t>The client should deliver four files:</t>
  </si>
  <si>
    <t>3) Creation collapse button sized 140x40px. The format is png/jpeg/gif.</t>
  </si>
  <si>
    <t>Premium Panel Scroll is a form of advertisement displayed over the website banner. Premium Panel Scroll consists of a single creation divided into 3 segments of consistent graphic content:</t>
  </si>
  <si>
    <t>Customer should provide a JPEG file which meets the following requirements:</t>
  </si>
  <si>
    <t>General creation requirements:</t>
  </si>
  <si>
    <t>• Creation must be consistent with the template that specifies areas intended for each piece of the creation.</t>
  </si>
  <si>
    <t>• Creation should have object-free margins.</t>
  </si>
  <si>
    <t>• Creation logo cannot be displayed directly over the WP logo.</t>
  </si>
  <si>
    <t>• Only one CTA button is allowed on the creation.</t>
  </si>
  <si>
    <t>If a white background is applied for the creation, the customer should add horizontal lines to separate each graphic element (also at the bottom of the creation).</t>
  </si>
  <si>
    <t>Typically, 120 px of the creation is displayed, and when expanded (by user click), another 360 px is shown. In the case of user scroll, the height of the creation is changed to 60 px. Creation scrolls up to the 4-scroll height, and for subsequent scrolls, it hides under the website banner. When the user scrolls again to the top of the website, the creation reappears.</t>
  </si>
  <si>
    <t>1) Two main creations 1920x540px of total size 200 kB. Creation must not be scalable, and the advertisement area should be located in 970px (first creation) and 1200px (second creation) long central section. Upper right corner of the advertisement area (at least 50px high and 150px wide) should be available for the expand/collapse button. Other margins should be filled in with a uniform colour.</t>
  </si>
  <si>
    <t>2) Creation expand button 140x40px. The button will be anchored in the upper right corner of the creation, out of the advertisement area, if the screen width is 1280px or more (1600px for wide websites).</t>
  </si>
  <si>
    <t>3) Creation collapse button 140x40px. At customer request, default expand/collapse buttons can be used for the creation.</t>
  </si>
  <si>
    <t>Premium Panel Scroll XL is a form of advertisement displayed over the website banner. Premium Scroll Bar consists of a single creation divided into 3 segments of consistent graphic content:</t>
  </si>
  <si>
    <t>1) Two main creations 1920x880px of total size up to 200 kB. Creation must not be scalable, and the advertisement area should be located in 970px (first creation) and 1200px (second creation) long central section. Upper right corner of the advertisement area (at least 50px high and 150px wide) should be available for the expand/collapse button. Other margins should be filled in with a uniform colour.</t>
  </si>
  <si>
    <t>Welcome Screen XL is a more advanced version of the Welcome Screen. For this creation, the client may also set the background color. The Welcome Screen XL creation is scalable depending on the user screen size and centered horizontally and vertically. In the case of a HTML5 creation, the client may use video only in the userplay option.</t>
  </si>
  <si>
    <t>Klient ma możliwość użycia wideo wyłącznie w formie kreacji HTML5 i jedynie w opcji userplay (maksymalna waga wideo 2MB).</t>
  </si>
  <si>
    <t>Size: 1200x600px</t>
  </si>
  <si>
    <t>Format: jpg, png, gif - recommended formats; html5</t>
  </si>
  <si>
    <t>For an HTML5 creation, the client should also prepare a thumbnail creation in accordance with item 1.7.8.</t>
  </si>
  <si>
    <t>Welcome Screen XL creations cannot be broadcast from the client’s broadcast codes.</t>
  </si>
  <si>
    <t>Welcome Screen Full Page is a more extensive version of the Welcome Screen.</t>
  </si>
  <si>
    <t>Size: 1920x870px</t>
  </si>
  <si>
    <t>Format: jpg/png/gif - recommended formats; html5</t>
  </si>
  <si>
    <t>Other functionalities are consistent with the Welcome Screen XL specification.</t>
  </si>
  <si>
    <t>Commercial Break XL is an ad appearing on a dedicated sub-page or on a dedicated layer. After a specified time or after clicking an appropriate link, the user is redirected to a proper WP group site.</t>
  </si>
  <si>
    <t>Format: jpg/png /gif - recommended formats; html5</t>
  </si>
  <si>
    <t>The creation should satisfy the general requirements described in the Technical Specification in the item entitled “General rules of advertising creations”. The client may set the background color.</t>
  </si>
  <si>
    <t>Commercial Break Full Page is a more extended version of the regular Commercial Break.</t>
  </si>
  <si>
    <t>Other functionalities are consistent with the Commercial Break XL specification.</t>
  </si>
  <si>
    <t>Inbanner Video Ad is a video advertisement, broadcast in any usual advertising place (Billboard, Double Billboard, Wideboard, Rectangle, Megabox, Halfpage).</t>
  </si>
  <si>
    <t>Materials required:</t>
  </si>
  <si>
    <t>The client should provide the HTML5 creation with dimensions and weight corresponding to a standard creation (see item 2.1). The creation should satisfy the general requirements described in the item entitled “General rules of advertising creations”. In addition, the client should deliver an mp4 / webm file, comprising the video material. The maximum permissible weight of the video file is 1.5MB. The video material may start either automatically (in which case it has to be muted) or after the user clicks on it (then start with the sound on is allowed).</t>
  </si>
  <si>
    <t>Instream Audio Ad is an advertising spot broadcast on Wirtualna Polska Media’s radio station, Open FM.</t>
  </si>
  <si>
    <t>Materials required (The client should deliver an mp3 file satisfying the following conditions):</t>
  </si>
  <si>
    <t>• maximum weight: 1.5 MB</t>
  </si>
  <si>
    <t>• band (bitrate): from 128 (minimum) to 320 (maximum) kilobits / second</t>
  </si>
  <si>
    <t>• samplerate: 44.1 kHz</t>
  </si>
  <si>
    <t>• integrated loudness: -23LUFS</t>
  </si>
  <si>
    <t>Instream Video Ad is video advertising, shown before the video material in Wirtualna Polska Media services.</t>
  </si>
  <si>
    <t>The client should deliver a file containing video material satisfying the following guidelines: (tabelka obok) ---&gt;</t>
  </si>
  <si>
    <t>The material is optimized by Wirtualna Polska Media. Due to optimization of the materials, the creation should be delivered at least two business days before the planned broadcast.</t>
  </si>
  <si>
    <t>External codes:</t>
  </si>
  <si>
    <t>Instead of video material the client may send the broadcast code in the form of a VPAID / VAST tag. In such case Wirtualna Polska Media will make available only broadcast counts. The codes should be delivered at least 7 days before the campaign start. Wirtualna Polska Media will provide a test broadcast which should be verified in terms of appearance, parameters and correctness of statistics counts. In the case of broadcasting from external codes, collecting a complete set of statistics (including information on viewability and quarters counts) enables the broadcast of an advertising spot prepared in accordance with the VPAID / VAST 4.0 standard or higher.</t>
  </si>
  <si>
    <t>Outstream Video Ad is video advertising, shown in the place of the midtext. The advertising starts off collapsed and expands automatically when the advertising place appears in the active screen.</t>
  </si>
  <si>
    <t>The client should deliver a file containing video material satisfying the guidelines described in item 3.4.1 (see advertisements in the portal video player). The material starts off muted and sound is activated after the user’s action (placing the cursor). Together with the video material, the client should deliver a board displayed during the loading of the clip – jpeg, gif or png file, with the dimensions 550x310px and weight up to 40kB. In addition, it is possible to broadcast an additional banner under the video player in the form of a jpeg/gif/png file - 550x60px and weight up to 20kB.</t>
  </si>
  <si>
    <t>Each creation and creation count for broadcast on WP’s main page should fulfill the general rules for broadcast of advertisements - in particular item 1.6 of the Technical Specification, describing the limitations in the operation of scripts.</t>
  </si>
  <si>
    <t>WP Box is a rectangle advertisement displayed in the right column of the three top sections of the main page. The client should deliver a HTML5 file or jpg/gif/png artwork. The creation should satisfy the requirements described in the item entitled “General rules of advertising creations”. In the case of broadcast of an HTML5 creation, the client should also prepare a thumbnail creation in accordance with item 1.7.8.</t>
  </si>
  <si>
    <t>MidBox is an advertising box displayed on the left column of the WP MP, in the main news module, after the fourth row of editorial blurbs/tiles.</t>
  </si>
  <si>
    <t>Size: 940x200px</t>
  </si>
  <si>
    <t>Format: jpg, png, gif, html5</t>
  </si>
  <si>
    <t>*An advertising creative with dimensions of 1260x200 / 1260x300 / 1260x600px will be displayed on screens with wider resolution, i.e.&gt; 1320px. In the absence of it, a creative with a width of 940px will be used.</t>
  </si>
  <si>
    <t>Creation size:: 1260x1000 / 940x1000px</t>
  </si>
  <si>
    <t>Paralaksa to statyczna reklama emitowana w miejscu Contentboxa dostępna wyłącznie na SG WP. Kreacja ma wysokość okna przeglądarki użytkownika i sprawia wrażenie że jest ukryta pod treściami redakcyjnymi. Użytkownik scrollując stronę stopniowo zapoznaje się z komunikatem reklamowym. Obszar widoczności dostępny dla użytkownika zależny jest od rozdzielczości jego ekranu. Dla rozdzielczości ekranu 1366x768px to ok 940x650px (reklama jest wyśrodkowana), a pozostała część kreacji będzie widoczna na ekranach o większej rozdzielczości. W danej chwili użytkownik widzi obszar 1260x600 / 940x600px lub mniejszy zgodnie z wymiarami ContentBoxów (patrz pkt 5.1.6).</t>
  </si>
  <si>
    <t>Parallax is a static advertisement broadcast in place of a Contentbox, available on the WP Main Page only. The creation has the height of the user’s browser window and appears hidden under editorial contents. By scrolling the page, the user gradually sees the advertising message. The area visible to the user depends on the resolution of the user’s screen. For the 1366x768px screen resolution, it is about 940x650px (the ad is centered), while the remaining part of the creation will be visible on screens with higher resolutions. At any moment, the user sees a 1260x600 / 940x600px area or smaller, in accordance with the ContentBox size (see item 5.1.8).</t>
  </si>
  <si>
    <t>Thematic Branding is a screening comprising the thematic Content Box plus module placed under it. The client should deliver two files. HTML5 file (see item 1.7) or jpg/gif/png artwork consistent with the specification of the appropriate advertising form (see item 5.1.6) and gif or .jpg file to be displayed under the Content Box and module. In the case of broadcast of an HTML5 creation, the client should also prepare a thumbnail creation in accordance with item 1.7.8.</t>
  </si>
  <si>
    <t>The watermark creation should have the minimum width of 1366px (preferred 1920px), and the maximum height of:</t>
  </si>
  <si>
    <t>• Sport module: 907px + height of the billboard form</t>
  </si>
  <si>
    <t>• Biznes module: 863px + height of the billboard form</t>
  </si>
  <si>
    <t>• Gwiazdy module: 1063px + height of the billboard form</t>
  </si>
  <si>
    <t>• Moto&amp;Tech module: 863px + height of the billboard form</t>
  </si>
  <si>
    <t>• Styl Życia module: 1063px + height of the billboard form</t>
  </si>
  <si>
    <t>The aggregate weight of the Content Box + Watermark pair should not exceed 150kB. (300kB, for the HTML5 version in the billboard slot).</t>
  </si>
  <si>
    <t>Gigaboard is scalable advertisement broadcast in the billboard place of the service. The format automatically adapts to the screen resolution and size of the browser window, retaining the proportions of the creation. The creation should satisfy the general requirements described in the item entitled “General rules of advertising creations” and “HTML5 creations”. In the case of broadcast of an HTML5 creation, the client should also prepare a thumbnail creation in accordance with item 1.7.8.</t>
  </si>
  <si>
    <t>*The creative is scaled. A creative with dimensions of 1260x600px will be displayed on screens with a wider resolution, i.e.&gt; 1320px.</t>
  </si>
  <si>
    <t>The client should send a HTML5/jpeg/gif/png creation with dimensions 1260x600*/ 940x600px and weight up to 100kB (300kB dla HTML5).</t>
  </si>
  <si>
    <t>The client should deliver the content of the link, no longer than 28 characters (including spaces). The designation “advertisement” will be added automatically to each link. The link may be inserted into one of the following modules:</t>
  </si>
  <si>
    <t>• Wiadomości (News)</t>
  </si>
  <si>
    <t>• Sportowe Fakty (Sports Facts)</t>
  </si>
  <si>
    <t>• Business</t>
  </si>
  <si>
    <t>Advertising bar is a form placed in the first row of news, under the editorial preview. The client should deliver a jpg/gif/png file with dimensions 300x50px. Creatives should weigh up to 30 kB. The creation should weigh up to 30 kB. The artwork should be static (use of an animated gif is not permitted).</t>
  </si>
  <si>
    <t>In the case of all HTML5 creations, we require that a backup image is sent in the gif/jpg/png format. Backup images in this format also require a frame if white or transparent background of the creation touches an edge of the ad.</t>
  </si>
  <si>
    <t>Floating Halfpage is an advertising form broadcast in the right column of each thematic module on the WP MP. The client should send a jpeg/gif/png artwork with the dimensions 300x600px and maximum weight 60 kB (150 kB for an HTML5).</t>
  </si>
  <si>
    <t>The total weight of the materials for each Billboard+watermark pair should not exceed 150 kB (300 kB for an HTML5 version in the top slot). Both creations (Billboard and wallpaper) should connect with one another, forming a consistent whole; detailed recommendations for preparing the screening are available HERE.</t>
  </si>
  <si>
    <t>• format jpg o wymiarach 130x40px oraz informacja o kolorze linii na której znajdują się przyciski kolor tła wypełniającego przestrzeń pod kurtyną.</t>
  </si>
  <si>
    <t>Interaktywna forma screeningu wzbogacona o dodatkowe funkcje „zwiń/ rozwiń” aktywujące grafikę przykrywającą serwis. Kreacja składa się ze standardowego screeningu oraz kurtyny z przyciskami. Wymiary screeningu standard zostały określone w pkt 3.7.1.</t>
  </si>
  <si>
    <t>Każda kreacja watermarkowa powinna mieć minimalną szerokość 1366px. Zaleca się, by nazwy kreacji gif/jpg wskazywały na numer tapety. Przykładowe nazwy to wm1.jpg, wm2.jpg, wm3.jpg.</t>
  </si>
  <si>
    <t>The total weight of any Billboard+watermark pair should not exceed 150 kB (30 0kB for HTML5).</t>
  </si>
  <si>
    <t>1) Two main creations sized 1920x360px and weighing up to 100 kB. The creation may not be scalable and the advertising area should occupy the middle part that is 970px wide (first creation) and 1200px (second creation). The top right corner of the advertising area (50px high and at least 150px wide) should be available for the expand-collapse button. The remaining margins should be filled with one color.</t>
  </si>
  <si>
    <t>2) Creation expand button sized 140x40px. The button will be anchored in the top right corner of the creation, outside of the advertising area if the screen width is 1280px or more (1600px for wide sites).</t>
  </si>
  <si>
    <t>2) Creation expand button sized 140x40px. The button will be anchored in the top right corner of the creation, outside of the advertising area if the screen width is 1280px or more (1600px for wide sites). The format is png/jpeg/gif.</t>
  </si>
  <si>
    <t>60px</t>
  </si>
  <si>
    <t>120px</t>
  </si>
  <si>
    <t>360px</t>
  </si>
  <si>
    <t>Size: max. 200 kB</t>
  </si>
  <si>
    <t>700px</t>
  </si>
  <si>
    <t>Standardowo pokazywane jest 120px kreacji, po rozwinięciu (klik użytkownika) pokazywane jest kolejny element grafiki - 700px. W przypadku scrolla użytkownika kreacja zmienia wysokość do 60px. Kreacja scrolluje się do wysokości 4 scrolli, przy kolejnych chowa się pod belkę serwisu. Kreacja pojawia się ponownie przy ponownym scrollu użytkownika na górę strony.</t>
  </si>
  <si>
    <t>1) Dwie kreacje główne o wymiarach 1920x540px i łącznej wadze do 200 kB. Kreacja nie może być skalowalna, a obszar reklamowy powinien zajmować środkowy wycinek o szerokości 970px (pierwsza kreacja) i 1200px (druga kreacja). Prawy górny róg obszaru reklamowego (o wysokości 50px i szerokości co najmniej 150px) powinien być miejscem dostępnym na przycisk rozwinięcia-zwinięcia. Pozostałe marginesy powinny być wypełnione jednym kolorem.</t>
  </si>
  <si>
    <t>Waga: do 200 kB</t>
  </si>
  <si>
    <t>Typically 120px of the creation is displayed, and when expanded (by user click), another graphic element of 700px is shown. In the case of scroll user creation, height is changed to 60px. Creation scrolls up to the 4-scroll height, and for subsequent scrolls, it hides under the website banner. When the user scrolls again to the top of the website, the creation reappears.</t>
  </si>
  <si>
    <t>Weight: up to 60 kB (up to 150 kB for html5)</t>
  </si>
  <si>
    <t>Weight: up to 150 kB (up to 300 kB for html5)</t>
  </si>
  <si>
    <t>Weight: up to 50 kB (up to 150 kB for html5)</t>
  </si>
  <si>
    <t>Weight: 150 kB</t>
  </si>
  <si>
    <t>• rozmiar: 680x68px</t>
  </si>
  <si>
    <t>• waga: do 40 kB</t>
  </si>
  <si>
    <t>• rozmiar: 680x227px</t>
  </si>
  <si>
    <t>• waga: do 60 kB</t>
  </si>
  <si>
    <t>• Logotyp: max 42x42px i 10 kB wagi</t>
  </si>
  <si>
    <t>• Obrazek o rozmiarach 332x90px i wadze do 40 kB</t>
  </si>
  <si>
    <t>• Kreację o rozmiarze 190x64px oraz 20 kB wagi (rogi kreacji są automatycznie zaokrąglane)</t>
  </si>
  <si>
    <t>W zależności od rozdzielczości ekranu content na stronie głównej Money ma dwie szerokości: 1160px lub 970px. Zaleca się przygotowanie kreacji Content Box XL również w dwóch rozmiarach: standardową - 970x600px oraz większą - 1160x600px. Waga jpeg/png/gif do 100 kB, waga HTML5 do 300 kB.</t>
  </si>
  <si>
    <t>• Waga: do 50 kB</t>
  </si>
  <si>
    <t>• Rozmiar reklamy: grafika 225x280px,</t>
  </si>
  <si>
    <t>• Rozmiar reklamy: grafika 350x216px, plus tytuł (do 50 znaków)</t>
  </si>
  <si>
    <t>• logotyp partnera - wymiar: 80x80px</t>
  </si>
  <si>
    <t>• Display - składającej się z obrazka o rozmiarach 332x90px i wadze do 40 kB oraz URL docelowy</t>
  </si>
  <si>
    <t>Format umieszczony w pierwszym rzędzie newsów, pod zajawką redakcyjną . Klient powinien dostarczyć plik jpg/gif/png o wymiarach 300x50px. Kreacje powinny ważyć do 30 kB. Grafika powinna być statyczna (niedozwolone jest użycie animowanego gifa).</t>
  </si>
  <si>
    <t>• W przypadku wideo, kreacje należy przesłać jednorazowo w postaci pełnego kompletu materiałów wykorzystywanych w kampanii (wideo o wadze max. 1,5 MB, kody liczące);</t>
  </si>
  <si>
    <t>Klient powinien dostarczyć kreację HTML5, plik jpg, gif lub png, o wymiarach 880x560px i wadze do 60 kB (150 kB dla HTML5). Dopuszczalne są również wymiary kreacji: 970x600, 970x300, 970x250px (150 kB dla HTML5). W przypadku emisji kreacji HTML5 klient powinien przygotować również kreację zaślepkową zgodną z pkt. 1.7.8.</t>
  </si>
  <si>
    <t>• Awatar - grafika, proporcje 1:1, min. rozmiar 300x300px (opcjonalnie)</t>
  </si>
  <si>
    <t>• Rekomendowany rozmiar obrazu: 1200x628px,</t>
  </si>
  <si>
    <t>• proporcje obrazu: 1.91:1,</t>
  </si>
  <si>
    <t>• min. szerokość 600px,</t>
  </si>
  <si>
    <t>• format: JPG, PNG,</t>
  </si>
  <si>
    <t>• waga: do200 kB,</t>
  </si>
  <si>
    <t>• obraz nie powinien zawierać obramowania</t>
  </si>
  <si>
    <t>• Obraz - rekomendowany rozmiar: 600x600 px, proporcje obrazu: 1:1, min. szerokość 300px, format: JPG, PNG, waga: do 150 kB, nie powinien zawierać obramowania</t>
  </si>
  <si>
    <t>Rekomendowane rozmiary: 1280x720, 1024x576px</t>
  </si>
  <si>
    <t>• stopka - grafika statyczna, pliki w formacie JPG, PNG, GIF (bez animacji), rozmiar 970x150px, waga: do 30 kB</t>
  </si>
  <si>
    <t>• halfpage - animacja html5 lub statyczna grafika (jpg, gif), rozmiar 300x600px, waga do 60 kB (patrz pkt 2.1)</t>
  </si>
  <si>
    <t>• plik graficzny statyczny – JPG lub PNG (waga do 30 kB)</t>
  </si>
  <si>
    <t>• format HTML 5 (waga do 150 kB)</t>
  </si>
  <si>
    <t>• Mega Double Billboard: plik przed ekspandem: 970x300px, plik po ekspandzie 970x690px</t>
  </si>
  <si>
    <t>• Przycisk zwiń / rozwiń: 140x40px, stałe umiejscowienie w prawym dolnym rogu kreacji (z polem ochronnym zajmuje około 160x60px)</t>
  </si>
  <si>
    <t>Waga: łącznie 150 kB</t>
  </si>
  <si>
    <t>• dla zdjęć pionowych: 190x272px</t>
  </si>
  <si>
    <t>• dla zdjęć kwadratowych: 275x275px</t>
  </si>
  <si>
    <t>• dla zdjęć poziomych: 590x275px</t>
  </si>
  <si>
    <t>• waga: łącznie do 150 kB</t>
  </si>
  <si>
    <t>• waga: proponowana 70 kB</t>
  </si>
  <si>
    <t>• rozmiar: szerokość min. 1366px, wycięcie na serwis: 1000px</t>
  </si>
  <si>
    <t>• rozmiar: szerokość 1920px, wycięcie na serwis: 1280px</t>
  </si>
  <si>
    <t>• DBB: 970x200, 970x300px – waga do 100 kB</t>
  </si>
  <si>
    <t>• Logo klienta (min 640x480px, format png, na serwerze klienta lub w pliku)</t>
  </si>
  <si>
    <t>Each creation and creation count for broadcast on O2’s main page should fulfill the general rules for broadcast of advertisements - in particular item 1.6, describing the limitations in the operation of scripts.</t>
  </si>
  <si>
    <t>MidBox, to box reklamowy wyświetlany w lewej kolumnie SG WP, w głównym module newsowym, pod czwartym rzędem zajawek/kafli redakcyjnych.</t>
  </si>
  <si>
    <t>MidBox, to box reklamowy wyświetlany w lewej kolumnie SG o2, w głównym module newsowym, pod trzecim rzędem zajawek/kafli redakcyjnych.</t>
  </si>
  <si>
    <t>MidBox is an advertising box displayed on the left column of o2 MP, in the main news module, under the third row of teasers/editorial tiles.</t>
  </si>
  <si>
    <t>MidBox WP</t>
  </si>
  <si>
    <t>MidBox o2</t>
  </si>
  <si>
    <t>940x200</t>
  </si>
  <si>
    <t>Depending on screen resolution, the content on the Money main page has two widths: 1160px or 970px. It is recommended that the Content Box XL creation is also prepared in two sizes: standard - 970x600px and larger - 1160x600px. The jpeg/png/gif weight up to 100kB, the HTML5 weight up to 300kB.</t>
  </si>
  <si>
    <t>Advertisement broadcast in the Hotnews section in the Pudelek service that can imitate the appearance of an editorial lead. The creation appears under the second (Native Ad Hotnews 21), ninght (Native Ad Hotnews 22) or the sixteenth (Native Ad Hotnews 23) editorial box on Main Page of the Pudelek service.</t>
  </si>
  <si>
    <t>• Format: static jpeg/gif/png artwork plus advertising copy</t>
  </si>
  <si>
    <t>The client should send a format satisfying the requirements below:</t>
  </si>
  <si>
    <t>• Size of advertising: artwork 225x280px,</t>
  </si>
  <si>
    <t>• Weight: up to 50 kB</t>
  </si>
  <si>
    <t>Placement of the client’s schedule in the fifth program column. Positioning of the channel column is performed by the editorial board.</t>
  </si>
  <si>
    <t>In the case of advertising leads (text-and-artwork) imitating the service, which the user may consider to be editorial materials, the lead has to be marked with the word “Reklama” [Advertisement]. All materials have to satisfy the assumptions presented in the section entitled “General rules of advertising creations”. The materials should be grouped into catalogues comprising a set: image + link + copy + title. Materials that are not marked properly will not be accepted for execution.</t>
  </si>
  <si>
    <t>An artwork cannot have a border.</t>
  </si>
  <si>
    <t>• Size of advertising: artwork 350x216px, plus title (up to 50 characters)</t>
  </si>
  <si>
    <t>or native emission materials:</t>
  </si>
  <si>
    <t>Channel branding permits the display of client’s logotype next to specific selected programs on the client’s channel (against a bright background).
Logotype is visible also in the channel header next to the text "Oglądaj w ...” [Watch on...] (against a dark background).</t>
  </si>
  <si>
    <t>Partner’s logotype to the link:</t>
  </si>
  <si>
    <t>• two logotypes with a transparent background: one adjusted for display against a bright background, another adjusted for display against a dark background</t>
  </si>
  <si>
    <t>• size: 70x16 px</t>
  </si>
  <si>
    <t>• wymiary: 70x16px</t>
  </si>
  <si>
    <t>Cross-device format broadcast.</t>
  </si>
  <si>
    <t>Desktop materials required:</t>
  </si>
  <si>
    <t>• halfpage - according to the halfpage specification (item 2.1 in the desktop Technical Specification); Format is displayed on a layer.</t>
  </si>
  <si>
    <t>ContentBox z Tapetą to kreacja obejmująca wybrany moduł tematyczny, składająca się z: Content Boxa oraz tapety brandującej moduł. Klient powinien dostarczyć dwa pliki: Plik HTML5 (patrz pkt 1.7) lub grafikę jpg/gif/png, zgodną ze specyfikacją odpowiedniej formy reklamowej (patrz pkt 5.1.6) oraz plik png / jpg, który będzie stanowił tło pod Content Boxem i modułem z zajawkami. W przypadku emisji kreacji HTML5 klient powinien przygotować również kreację zaślepkową zgodną z pkt. 1.7.8.</t>
  </si>
  <si>
    <t>Sumaryczna waga materiałów dla każdej pary Billboard+watermark nie powinna przekraczać 150 kB (300 kB, dla wersji z HTML5 w górnym slocie) Obie kreacje (Billboard i tapeta) powinny łączyć się ze sobą stanowiąc spójną całość, a szczegółowe zalecenia przygotowania screeningów dostępne są TU.</t>
  </si>
  <si>
    <t>Native format located among leads, directing directly to the client’s website. It consists of:</t>
  </si>
  <si>
    <t>• a banner in the news bar</t>
  </si>
  <si>
    <t>• a native lead in the “Hity dnia” [Hits of the day] section</t>
  </si>
  <si>
    <t>Banner in the Aktualności [News] bar</t>
  </si>
  <si>
    <t>• zdjęcie contentowe - wymiar 324x224 px; zdjęcie powinno przedstawiać content partnera, nie powinno zawierać tekstu ani znaków graficznych takich jak logotypy, symbole, itp.</t>
  </si>
  <si>
    <t>• zdjęcie contentowe - wymiar 600x360px; zdjęcie powinno przestawiać content partnera, nie powinno zawierać tekstu ani znaków graficznych takich jak logotypy, symbole, itp.</t>
  </si>
  <si>
    <t>Zajawka natywna w sekcji "Hity dnia", to zajawka projektowana jest przez WP Media na podstawie materiałów klienta. Zajawka ma swoje stałe miejsce w gridzie zajawek.</t>
  </si>
  <si>
    <t>• title - text up to 50 characters with spaces</t>
  </si>
  <si>
    <t>• partner’s logotype - size: 80x80px</t>
  </si>
  <si>
    <t>• partner’s logotype to the link - size: 70x16px</t>
  </si>
  <si>
    <t>Version with branding on the CTA link</t>
  </si>
  <si>
    <t>Native lead in the “Hits of the day” section</t>
  </si>
  <si>
    <t>The lead is designed by WP Media based on client’s materials. The lead has its fixed place in the grid of leads.</t>
  </si>
  <si>
    <t>• title - text up to 80 characters with spaces</t>
  </si>
  <si>
    <t>• content photograph - size 600x360px; the photograph should present the content partner, should not contain text or graphic signs, such as logotypes, symbols, etc.</t>
  </si>
  <si>
    <t>• content photograph - size 324x224px; the photograph should present the content partner, should not contain text or graphic signs, such as logotypes, symbols, etc.</t>
  </si>
  <si>
    <t>Mailing is an advertising format sent only to the users of free WP or O2 email accounts who have declared interest in receiving e-mail advertisements. This means that only people who have consciously accepted it receive the advertisements.
The mailing is done in accordance with the provisions of the Act on Providing Services by Electronic Means of 18 July 2002 (Journal of laws 2002.144.1204).</t>
  </si>
  <si>
    <t>The mailing is delivered to users when they download mail to their mailbox, during the validity of the mailing. The mailing can be addressed to a specific group of recipients through the targeting mechanism. The waiting time for downloading the mail from the mail server is, as a standard, 28 days (if the mailing needs to be discontinued earlier, please specify this in the order).</t>
  </si>
  <si>
    <t>A mail sent as HTML should be a complete, correctly constructed, verified and operating page. All objects (images) have to be in the same catalogue as the HTML file (current catalogue).
Horizontal scrolling and the need to zoom in should be completely eliminated. The content should adapts itself to the available space (fluid scaling up to 100% of the width). Change of the layout together with change of the width is preferred, e.g. two blocks which on a big screen are located next to each other, are put under each other on a small screen. Some elements can be hidden for smaller resolutions.</t>
  </si>
  <si>
    <t>• Required materials: name, address and e-mail of the sender, title and content of the letter. The “sender” field has to clearly specify the entity that sends the commercial information. The name of the company has to appear in this place. The content of the mailing may not mislead the user as regards the content or intention of the message; in particular it may not contain expressions suggesting ordinary correspondence with the user</t>
  </si>
  <si>
    <t>• Information on the mailing footer:</t>
  </si>
  <si>
    <t>• In the case of performance emission models, the client should provide a completely clickable creation.</t>
  </si>
  <si>
    <t>1. if the entity is a company, association or foundation:</t>
  </si>
  <si>
    <t>Name, seat and address, NIP number, amount of the share capital and information if it is paid up (only companies), name of the registry court, number in the National Court Register.</t>
  </si>
  <si>
    <t>2. if the entity is a partnership:</t>
  </si>
  <si>
    <t>Full names of the partners and their residence addresses, company name, NIP number assigned to the company, name of the authority that registered the partners - for each partner, number of the Business Activity Register of each partner (if assigned).</t>
  </si>
  <si>
    <t>3. if the entity is a natural person conducting business activity:</t>
  </si>
  <si>
    <t>Full name and residence address, name under which activity is conducted, NIP number, name of the authority that registered the activity, number of the Business Activity Register (if assigned).</t>
  </si>
  <si>
    <t>• Attachments: files with any extension - including pdf.</t>
  </si>
  <si>
    <t>• Redirection counts mailto:adres work correctly but are not counted in the adserver system</t>
  </si>
  <si>
    <t>• It is not permitted to embed any scripts in the header/content of the mailing (except for count pixels - see below)</t>
  </si>
  <si>
    <t>• Flash creations are not permitted</t>
  </si>
  <si>
    <t>• All additional counts have to be pixels loaded through the https protocol.</t>
  </si>
  <si>
    <t>NOTE: If we use the form of "no-reply" in the return address, providing the e-mail address (email or website) in the e-mail footer, enabling quick contact and direct and effective communication, is MANDATORY.</t>
  </si>
  <si>
    <t>An e-mail sent as HTML should be a complete, correctly constructed, verified and operating HTML page. All objects (images) have to be in the same catalogue as the HTML file (current catalogue). The page structure should comprise certain key elements:</t>
  </si>
  <si>
    <t>1. Defined doctype (&lt;!DOCTYPE html&gt;)</t>
  </si>
  <si>
    <t>2. Normalized styles for img. In particular, for image mailings in which the creation is cut into several files, lack of image styling will cause gaps between individual fragments.</t>
  </si>
  <si>
    <t>Przykład poprawnego stylu to:</t>
  </si>
  <si>
    <t>Example of correct style:</t>
  </si>
  <si>
    <t>3. Normalized styles for the body. We recommend setting the margins as follows:</t>
  </si>
  <si>
    <t>After testing and approving the letter, the following changes should be introduced:</t>
  </si>
  <si>
    <t>all graphic files should be displayed through the "cid:” parameter, i.e. instead of:</t>
  </si>
  <si>
    <t>it will be:</t>
  </si>
  <si>
    <t>in all links the target address should be surrounded by the "KLIK" parameter (important – use capital letters), i.e. instead of:</t>
  </si>
  <si>
    <t>it should be:</t>
  </si>
  <si>
    <t>Wszystkie linki powinny otwierać się w nowym oknie ( konieczny jest zapis target=”_blank” przy każdym przekierowaniu ), każdy link powinien zawierać używany protokół (http:// lub https://). Nie należy używać parametrów „KLIK” w linkach mailto: i formularzach. Wszelkie piksele zliczające powinny mieć ustawione wymiary width=”1” height=”1”. W przypadku pikseli zliczających nie należy używać parametru cid: – spowoduje to brak zliczeń w statystykach klienta.</t>
  </si>
  <si>
    <t>All links should open in a new window (it is necessary to use the wording target=”_blank” with each redirection), each link should contain the protocol used (http:// or https://). Do not use “KLIK” parameters in links mailto: and forms. All counting pixels should have defined parameters width=”1” height=”1”. In the case of counting pixels, do not use the cid: parameter – this will lead to no counts in the client’s statistics.</t>
  </si>
  <si>
    <t>Attention: In the case of performance emission models, the client should provide a completely clickable creation.</t>
  </si>
  <si>
    <t>Personalized Mailing may comprise, in its content, recipient’s first name (in any declension). Materials for Personalized Mailing are prepared in the same way as materials for standard mailing (see item 5.1.3). In addition, the client should mark which elements in the mailing content are to be substituted by the recipient’s data (first name).
Personalization is available both in the content and in the title of the email, and is available in all distribution channels (POP3, IMAP, WWW Desktop, WWW Mobile, Mail Application). Personalized Mailing is available for WP and O2 accounts.</t>
  </si>
  <si>
    <t>Highlighted Mailing is composed of a standard mailing creation with additional graphic representation in the form of color highlighting in the email list. Available options:</t>
  </si>
  <si>
    <t>Detailed guidance for dynamic mailing is found in item 8.5.</t>
  </si>
  <si>
    <t>Each creation, count and broadcast code for broadcast in the e-mail site have to properly work in SSL.</t>
  </si>
  <si>
    <t>Login Box is a creation appearing during logging into the e-mail.</t>
  </si>
  <si>
    <t>The client should deliver a jpg, gif or png file with dimensions 585x455 and weight up to 60kB.</t>
  </si>
  <si>
    <t>Due to technical limitations, sending to both mailboxes can only be made to people using the web interface.</t>
  </si>
  <si>
    <t>Note: If you wish to use a color other than the one on offer, please confirm it with the WPM Advertising Office.</t>
  </si>
  <si>
    <t>We do not use red highlighting of the mailing.</t>
  </si>
  <si>
    <t>Principal guidelines::</t>
  </si>
  <si>
    <t>Full Page Login Box advertisement is a creation with dimensions 1920x1024px placed under page elements, i.e. Mail login module. The clickable area constitutes the whole creation. The main part of the creation containing the important advertising message, should be 625px from the left edge of the screen and should have dimensions 1295x1024px (including a margin of 50px) - the portion of the creation that may be cut off, due to different screen resolutions). This area will not be covered by any element of the page. The remaining part of the creation (wallpaper), partially covered by the Mail login module, should contain a uniform color, gradient or pattern, so that the user is aware that the ad’s clickable area is around it.</t>
  </si>
  <si>
    <t>• Kreacja nie może imitować interfejsu pocztowego,</t>
  </si>
  <si>
    <t>• We suggest giving up static creations in favor of a multimedia creation;</t>
  </si>
  <si>
    <t>• Wirtualna Polska Media reserves the right to refuse the accept a creation due to how hey are perceived by users, technical reasons or security considerations;</t>
  </si>
  <si>
    <t>• The Login Box may “collapse” after an action is taken in the creation (e.g. play in video); in the case of static creations or creations with delicate animation that does not require the user’s action - the login panel may not collapse.</t>
  </si>
  <si>
    <t>Logout Box is a creation appearing during logging out of the e-mail.</t>
  </si>
  <si>
    <t>The client should deliver a HTML5 creation, jpg, gif or png file with dimensions 880x560px and weight up to 60 kB (150 kB for HTML5). Creative dimensions are also allowed: 970x600, 970x300, 970x250px (150 kB for HTML5). In the case of broadcast of an HTML5 creation, the client should also prepare a thumbnail creation in accordance with item 1.7.8.</t>
  </si>
  <si>
    <t>• The creation may not imitate the e-mail interface,</t>
  </si>
  <si>
    <t>• The creation area under the Mail login module should clearly indicate that it is a clickable area constituting a portion of the entire creation,</t>
  </si>
  <si>
    <t>• The creation has to satisfy the general requirements described in item 1, in particular pertaining to sound, performance and imitation of the service elements,</t>
  </si>
  <si>
    <t>• In the case of a standard creation, the suggested technology is: responsive HTML5 (see item 1.7), constructed in such a way as it scales to the current screen resolution. The maximum weight of the HTML5 creation is 300kB, including the HTML file, style sheets, scripts and artwork.</t>
  </si>
  <si>
    <t>• In the case of video, the creations should be sent once, in the form of a complete set of materials used in the campaign (video with the max. weight of 1.5MB, counting codes);</t>
  </si>
  <si>
    <t>• The creation may not be displayed from broadcast scripts;</t>
  </si>
  <si>
    <t>Native Link is an advertising format available in the Offer folder on Poczta o2 and WP mail. It can be seen at the top of the message list. The format has a cross-device broadcast, with the ability of being broadcast in two Mails at once. After clicking the Native Link, the user is transferred to a page with one of the available formats: Image, Carousel, Product Feed or Video.</t>
  </si>
  <si>
    <t>Native Link elements in the message listing:</t>
  </si>
  <si>
    <t>• Client’s name → up to 25 characters</t>
  </si>
  <si>
    <t>• Subject → main campaign slogan, up to 25 characters</t>
  </si>
  <si>
    <t>• Call to action → up to 10 characters</t>
  </si>
  <si>
    <t>Appearance of the creation after the transfer:</t>
  </si>
  <si>
    <t>Elements shared by all creations</t>
  </si>
  <si>
    <t>• Subject → up to 25 characters, main campaign slogan</t>
  </si>
  <si>
    <t>• Text → up to 500 characters (optional)</t>
  </si>
  <si>
    <t>• Disclaimer → text, as many characters as the law requires</t>
  </si>
  <si>
    <t>Creations to choose from:</t>
  </si>
  <si>
    <t>Image</t>
  </si>
  <si>
    <t>• Recommended image size: 1200x628px,</t>
  </si>
  <si>
    <t>• Aspect ratio: 1.91:1,</t>
  </si>
  <si>
    <t>• min. width 600px,</t>
  </si>
  <si>
    <t>• weight: up to 200 kB,</t>
  </si>
  <si>
    <t>•  the image should not contain a frame</t>
  </si>
  <si>
    <t>• Header → up to 72 characters (optional)</t>
  </si>
  <si>
    <t>• Call to action → up to 10 characters, “Check” by default (optional)</t>
  </si>
  <si>
    <t>Carousel</t>
  </si>
  <si>
    <t>• Min. 3 products</t>
  </si>
  <si>
    <t>• URL → link to the product</t>
  </si>
  <si>
    <t>• Image → recommended size: 600 x 600 px, aspect ratio: 1:1, min. width 300px, format: JPG, PNG, weight: up to 150kB, should not contain a frame</t>
  </si>
  <si>
    <t>• Header → up to 72 characters</t>
  </si>
  <si>
    <t>• Call to action → up to 10 characters, “Check” by default</t>
  </si>
  <si>
    <t>Product feed</t>
  </si>
  <si>
    <t>• Min. 4 products, even number, optimally 6 products</t>
  </si>
  <si>
    <t>• Image → recommended size: 380x350px, aspect ratio: 1.08:1, format: JPG, PNG, weight: up to 80 kB, should not contain a frame</t>
  </si>
  <si>
    <t>• Obraz - rekomendowany rozmiar: 380x350px, proporcje obrazu: 1.08:1, format: JPG, PNG, waga: do 80 kB, nie powinien zawierać obramowania</t>
  </si>
  <si>
    <t>• Header → up to 72 characters (If there is any description then the header will be cut to 1 line)</t>
  </si>
  <si>
    <t>• Description → optional, up to 29 characters</t>
  </si>
  <si>
    <t>• Regular price → number in PLN</t>
  </si>
  <si>
    <t>• Promotional price → optional, number in PLN, will be shown as strikethrough</t>
  </si>
  <si>
    <t>• Discount → number in percent, without decimal numbers and any additional markings</t>
  </si>
  <si>
    <t>• Nagłówek - do 72 znaków (Jeżeli jest opis to nagłowek zostanie przycięty do 1 linii)</t>
  </si>
  <si>
    <t>Video</t>
  </si>
  <si>
    <t>• Video is displayed after the user’s action.</t>
  </si>
  <si>
    <t>• Video parameters:</t>
  </si>
  <si>
    <t>Length - up to 60 s.</t>
  </si>
  <si>
    <t>Aspect ratio: 16:9, 1:1</t>
  </si>
  <si>
    <t>Max. weight: up to 40 kB</t>
  </si>
  <si>
    <t>Formats: .mp4, .mov</t>
  </si>
  <si>
    <t>Min. width 600px</t>
  </si>
  <si>
    <t>Section header branding on the WP Main Page is a format offering strong exposure. The creation is presented in the context of popular and current content, in a way that supports the building of the brand image. Client’s creation takes the right half of the section header. The left half keeps its navigation functions, presenting links to the most important contents of the section.</t>
  </si>
  <si>
    <t>Format features:</t>
  </si>
  <si>
    <t>• size: 475x40px (20px from the left side of the creation should not contain a logotype – the blur effect added for the broadcast could take e.g. the logo’s protected area.)</t>
  </si>
  <si>
    <t>• rozmiar: 475x40px (20px z lewej strony kreacji nie powinno zawierać logotypu - efekt blura jaki dodamy przy emisji mógłby zająć np. pole ochronne logo.)</t>
  </si>
  <si>
    <t>• weight: up to 70 kB</t>
  </si>
  <si>
    <t>• target URL</t>
  </si>
  <si>
    <t>• we recommend to use colour in the background of the creation;</t>
  </si>
  <si>
    <t>• if the background has to be white, please, apply a frame of 1px in the colour of Home Page section header;</t>
  </si>
  <si>
    <t>Technical specification – HTML version:</t>
  </si>
  <si>
    <t>Alternatively, the client may deliver up to 3 images, which will be broadcast as an HTML creation.</t>
  </si>
  <si>
    <t>• the individual views should have common elements (that do not change), e.g. logo, CTA (always in the same color, size and location)</t>
  </si>
  <si>
    <t>• the transition effect between creations is fixed, set by WP</t>
  </si>
  <si>
    <t>CLIENT’S CREATION</t>
  </si>
  <si>
    <t>Branding is a collection of flat advertising formats displayed on a selected site or on its part. Branding usually consists of: sponsored header with a wallpaper or screening, halfpage.</t>
  </si>
  <si>
    <t>Branding to zbiór płaskich formatów reklamowych wyświetlanych w ramach wybranego serwisu lub jego części. Przeważnie branding składa się z: nagłówka sponsorowanego z tapetą lub screeningu, halfpage'a.</t>
  </si>
  <si>
    <t>In a screening, the client may use any advertising formats from the standard product grid. The recommended sets include:</t>
  </si>
  <si>
    <t>• sponsored header with a wallpaper – static artwork consisting of a header displayed at the top of the page and a wallpaper, which constitutes the background of the site (see item 6.9)</t>
  </si>
  <si>
    <t>• footer – static artwork, file format JPG, PNG, GIF (without animation), with dimensions 970x150px, weight: up to 30 kB</t>
  </si>
  <si>
    <t>• halfpage – html5 animation or static artwork (JPG, GIF), with dimensions 300x600px, weight up to 60 kB (see item 2.1)</t>
  </si>
  <si>
    <t>• halfpage - animacja html5 lub statyczna grafika (JPG, GIF), rozmiar 300x600px, waga do 60 kB (patrz pkt 2.1)</t>
  </si>
  <si>
    <t>(the footer is only available for the purposes of medical products, as the location to present legal text, only on selected sites: Parenting, abcZdrowie, content platform, i.e. dom.wp.pl, facet.wp.pl, film.wp.pl, gwiazdy.wp.pl, kobieta.wp.pl, kuchnia.wp.pl, moto.wp.pl, opinie.wp.pl, tech.wp.pl, teleshow.wp.pl, turystyka.wp.pl, wiadomosci.wp.pl)</t>
  </si>
  <si>
    <t>or</t>
  </si>
  <si>
    <t>• screening – an ad consisting of a billboard / double billboard / megabillboard and a watermark (see item 2.6)</t>
  </si>
  <si>
    <t>Each module is the size of an editorial lead, i.e. 300x180px. The middle module will be hidden in the narrow version of the home page.</t>
  </si>
  <si>
    <t>Każdy moduł jest wielkości zajawki redakcyjnej, tj. 300x180px. Na wąskiej wersji strony głównej środkowy moduł będzie ukrywany.</t>
  </si>
  <si>
    <t>The format appears automatically when the page is scrolled to the location of the broadcast.</t>
  </si>
  <si>
    <t>The user is unable to close the format.</t>
  </si>
  <si>
    <t>Glonews to format dostępny na SG WP, ulokowany w otoczeniu treści redakcyjnych często konsumowanych przez Internautów. Emitowany jest w modelu cross - device do 100% użytkowników. Pełny wymiar kreacji desktop to: 900x600px (widok szeroki) 600x360px (widok wąski). Kreacja składa się z 3 modułów widocznych jednocześnie.</t>
  </si>
  <si>
    <t>Glonews is a format available on the WP Home Page, located near the editorial content that is frequently consumed by Web users. It is broadcast in the cross-device model to 100% of users. Full size of desktop creation is: 900x600px (wide view) 600x360px (narrow view). The creation consists of 3 modules visible all at once.</t>
  </si>
  <si>
    <t>The client should provide three files to fill the content of the glonews: 300x180px each. Each module should be an independent message. We recommend that the creation be similar to the editorial board’s environment in terms of layout.</t>
  </si>
  <si>
    <t>The files may contain:</t>
  </si>
  <si>
    <t>• video (in one module only, weight up to 2 MB, format: mp4)</t>
  </si>
  <si>
    <t>• static artwork file – JPG or PNG (weight up to 30 kB)</t>
  </si>
  <si>
    <t>• HTML5 format (weight up to 150 kB)</t>
  </si>
  <si>
    <t>The creations should be delivered no later than 3 business days before the broadcast.</t>
  </si>
  <si>
    <t>Megascreening is a richmedia advertising form that consists of an expanded top Mega Double Billboard and a Wallpaper.
The customer has the possibility of presenting many elements on the creation, e.g.: mini photo gallery, video, and product descriptions.
The creation before expand is a standard display solution - Mega Double Billboard. Expand button is placed in the bottom right corner of the creation. After clicking the button, the creation presents the version after expand, which may contain a video player, a photo gallery, or a display creation.</t>
  </si>
  <si>
    <t>Sizes of elements:</t>
  </si>
  <si>
    <t>• Mega Double Billboard: file before expand: 970x300 px, file after expand 970x690 px</t>
  </si>
  <si>
    <t>• Wallpaper: in accordance with the screening specification in point 2.6.1</t>
  </si>
  <si>
    <t>• Expand/collapse button: 140x40px, fixed location in the bottom right corner of the creation (with the protected field it occupies approx. 160x60px)</t>
  </si>
  <si>
    <t>Weight: in total 150 kB</t>
  </si>
  <si>
    <t>Format: static artwork (JPG, PNG)</t>
  </si>
  <si>
    <t>Available variants:</t>
  </si>
  <si>
    <t>Megascreening with a video</t>
  </si>
  <si>
    <t>The solution includes the following:</t>
  </si>
  <si>
    <t>• before expand - a standard display creation;</t>
  </si>
  <si>
    <t>• after expand - a creation with a video player.</t>
  </si>
  <si>
    <t>Megascreening with a photo gallery</t>
  </si>
  <si>
    <t>• before expand - a standard creation;</t>
  </si>
  <si>
    <t>• after expand - a creation with a photo gallery.</t>
  </si>
  <si>
    <t>Megascreening with a display creation (without a video, without a gallery)</t>
  </si>
  <si>
    <t>• after expand - a display creation.</t>
  </si>
  <si>
    <t>Materials:</t>
  </si>
  <si>
    <t>The materials should be delivered no later than 5 business days before the broadcast. Depending on the selected variant, the following shall be delivered:</t>
  </si>
  <si>
    <t>• A PSD file with an artwork prepared for the format before expand and after expand. The artwork should contain buttons and a presentation of the format view after the button is clicked.</t>
  </si>
  <si>
    <t>• If the format is to include a photo gallery: 6-8 photographs shall be delivered with one of the following resolutions:</t>
  </si>
  <si>
    <t>• for vertical photographs: 190x272px</t>
  </si>
  <si>
    <t>• for square photographs: 275x275px</t>
  </si>
  <si>
    <t>• for horizontal photographs: 590x275px</t>
  </si>
  <si>
    <t>• If the format is to include a video: a video file shall be delivered in 16:9 format - weight up to 2 MB, format: mp4 (resolution of the video player in the creation will be 506x286px)</t>
  </si>
  <si>
    <t>Sponsored Header is a scalable form of advertising broadcast in the top part of the site (above the menu and site header). The format may be broadcast along with a wallpaper. Wallpaper is an advertising form visible under the site header. Note: contrary to the header, the wallpaper does not scale. When preparing the creation, it is worth leaving an empty area matching the site width, which will make it easier to comply with the weight limit.</t>
  </si>
  <si>
    <t>• size: header 1920x140px, wallpaper with min. width 1366px (details in the description of the format)</t>
  </si>
  <si>
    <t>• weight: in total up to 150 kB</t>
  </si>
  <si>
    <t>• format: static artwork (JPG, PNG)</t>
  </si>
  <si>
    <t>The client should deliver one file according to the following guidelines:</t>
  </si>
  <si>
    <t>• size: 1920x140px</t>
  </si>
  <si>
    <t>• weight: proposed 70 kB</t>
  </si>
  <si>
    <t>The artwork scales automatically to the browser window width, e.g. for a 1366px window, the height will be 96px</t>
  </si>
  <si>
    <t>Wallpaper - wide site version:</t>
  </si>
  <si>
    <t>size: min. width 1366px, site cutout: 1252px</t>
  </si>
  <si>
    <t>• weight: proposed 60 kB</t>
  </si>
  <si>
    <t>Wallpaper - narrow site version:</t>
  </si>
  <si>
    <t>• size: min. width 1280px, site cutout: 1000px</t>
  </si>
  <si>
    <t>• size: min. width 1366px, site cutout: 1216px</t>
  </si>
  <si>
    <t>• size: min. width 1280px, site cutout: 986px</t>
  </si>
  <si>
    <t>Currently, part of the Money website functions in a new version (home page, stock exchange and currencies sections, pages of articles, videos), and part of the website in the old version. It is necessary to provide wallpapers for both versions of the website - that is a total of 4 files.</t>
  </si>
  <si>
    <t>• size: min. width 1366px (1920px recommended), site cutout: 1180px</t>
  </si>
  <si>
    <t>• size: min. width 1366px, site cutout: 1000px</t>
  </si>
  <si>
    <t>• size: min. width 1366px (1920px recommended), site cutout: 1222px</t>
  </si>
  <si>
    <t>• size: min. width 1366px, site cutout: 992px</t>
  </si>
  <si>
    <t>• weight: proposed 60 kb</t>
  </si>
  <si>
    <t>• size: min. width 1366px, site cutout: 984px</t>
  </si>
  <si>
    <t>• size: min. width 1366px, site cutout: 1168px</t>
  </si>
  <si>
    <t>• size: min. width 1200px, site cutout: 970px</t>
  </si>
  <si>
    <t>• weight: proposed 50 kB</t>
  </si>
  <si>
    <t>The artwork automatically scale to the width of the browser window. e.g. for a window width of 1366px, the advertisement height will be 96px</t>
  </si>
  <si>
    <t>For other sites The client should deliver the file according to the following guidelines:</t>
  </si>
  <si>
    <t>Dla pozostałych serwisów Klient powinien dostarczyć plik zgodnie z poniższymi wytycznymi:</t>
  </si>
  <si>
    <t>• size: width 1920px, site cutout: 1280px</t>
  </si>
  <si>
    <t>Delivery date: min. 5 business days before the broadcast date</t>
  </si>
  <si>
    <t>Advertising form displayed on the sportowefakty.wp.pl site next to site elements such as tables, quizzes, questionnaires. The format consists of 2 elements: top bar and bottom bar.</t>
  </si>
  <si>
    <t>Top bar:</t>
  </si>
  <si>
    <t>• size: 680x68px</t>
  </si>
  <si>
    <t>• weight: up to 40 kB</t>
  </si>
  <si>
    <t>Bottom bar:</t>
  </si>
  <si>
    <t>• size: 680x227px</t>
  </si>
  <si>
    <t>• weight: up to 60 kB</t>
  </si>
  <si>
    <t>Advertising form displayed on the sportowefakty.wp.pl allowing to position a TV show in the “dziś w tv” column.</t>
  </si>
  <si>
    <t>The format consists of 2 elements:</t>
  </si>
  <si>
    <t>• Native part: textual information: time of the show, name of the channel, title of the show, the show logo 42x42px, 10 kB (PNG file with transparent background)</t>
  </si>
  <si>
    <t>• Display part: image of 332x90px and 40 kB, the URL</t>
  </si>
  <si>
    <t>• Natywnej - składającej się z informacji tekstowych: godziny emisji programu, nazwy kanału, nazwy dyscypliny, tytułu programu oraz logotypu o maksymalnych wymiarach 42x42px (plik png z przezroczystością i wadze do 10 kB)</t>
  </si>
  <si>
    <t>• Logo: max 42x42px, 10 kB</t>
  </si>
  <si>
    <t>• The show name and sport discipline (up to 30 characters)</t>
  </si>
  <si>
    <t>• The show title (up to 70 characters)</t>
  </si>
  <si>
    <t>• Time of the show</t>
  </si>
  <si>
    <t>• Image of 332x90px and 40 kB</t>
  </si>
  <si>
    <t>This format permits displaying the client’s creation on the top bar with live coverage on Sportowe Fakty. The format displays after page loading on the 2nd position among visible coverage.</t>
  </si>
  <si>
    <t>The client should provide:</t>
  </si>
  <si>
    <t>A creation with the size of 190x64px and weight of 20 kB (creation corners are rounded automatically)</t>
  </si>
  <si>
    <t>• Target URL</t>
  </si>
  <si>
    <t>Insertion of PX codes on the WPM client’s site improves efficiency and effectiveness of advertising and e-mailing campaigns. The implementation consists in the insertion of fragments of a HTML/JAVASRIPT code on all the client’s web pages. We use a range of optimization codes, inserted in the specific locations on the target page:</t>
  </si>
  <si>
    <t>• View for users who have visited a web page but have not shown interest in the store product offer; the aim of the insert is to extend the segment for a prospecting campaign</t>
  </si>
  <si>
    <t>• ViewProduct for users who entered a website and viewed at least one product card; the aim of the insert is to re-market the products viewed</t>
  </si>
  <si>
    <t>• Basket for users who added a product to the basket but failed to make a purchase; the aim is to re-market abandoned baskets;</t>
  </si>
  <si>
    <t>• Purchase for users who already purchased a product; the aim of the insert is to build a lookalike segment and exclude users who already converted from a prospecting campaign</t>
  </si>
  <si>
    <t>It is a file with a list of products, saved in the CVS, XML or JSON format and placed on the client’s server. The file should contain all the products currently available in the offer and be updated at least once every 24 hours.</t>
  </si>
  <si>
    <t>What format should the feed be?</t>
  </si>
  <si>
    <t>The feed may be in any format and layout. It may be CSV, XML, JSON, or even a spreadsheet shared in Google Docs. It is possible to add a feed in the structure of Google, Ceneo, FB or any other, provided it contains the following fields. For a Google Docs spreadsheet, the required fields should be individual column headers.</t>
  </si>
  <si>
    <t>How frequently is the feed updated on the WPM’s side?</t>
  </si>
  <si>
    <t>The feed is updated every hour, whereby only the data that has changed is updated.</t>
  </si>
  <si>
    <t>Feed form for feeds in Google Docs: https://goo.gl/oV5PAk</t>
  </si>
  <si>
    <t>(please copy the form and prepare a new spreadsheet on its basis)</t>
  </si>
  <si>
    <t>Links in the feed must be coded with any tracking script you choose. After sending the encoding range, link tagging is also possible on the WP side, in which case one indicated code will be added to all links.</t>
  </si>
  <si>
    <t>How to correctly encode feed?</t>
  </si>
  <si>
    <t>REQUIRED FIELDS (i.e. fields necessary to set up ad delivery)</t>
  </si>
  <si>
    <t>a unique product identifier, identical to the ID sent by the PX code</t>
  </si>
  <si>
    <t>Description</t>
  </si>
  <si>
    <t>Variable</t>
  </si>
  <si>
    <t>product name</t>
  </si>
  <si>
    <t>target link
Tracking tags can be add to the URL’s for tracking purposes. It’s possible to add UTM parameters to URL’s on WPM’s side.</t>
  </si>
  <si>
    <t>product category</t>
  </si>
  <si>
    <t>a link to a product page from the category of a given product</t>
  </si>
  <si>
    <t>a link to a photo of the product, in png/jpg format and size of min. 250x350</t>
  </si>
  <si>
    <t>current price</t>
  </si>
  <si>
    <t>discounted price (if the product does not have a SALE_PRICE, the value of the field should be the same as in the PRICE field)</t>
  </si>
  <si>
    <t>marking the product as a current sales hit</t>
  </si>
  <si>
    <t>product brand</t>
  </si>
  <si>
    <t>description</t>
  </si>
  <si>
    <t>product description</t>
  </si>
  <si>
    <t>OPTIONAL FIELDS</t>
  </si>
  <si>
    <t>If the links are not coded, the settlement of the campaign will be possible only on the basis of data from the WP system.</t>
  </si>
  <si>
    <t>SVG, EPS, AI or PNG/JPG format, placed on the client’s server or provided in a file. For CDC and WP Okazje (WP Promotions), formats in versions on white backgrounds: with the protected field being as small as possible. For other formats - version dependent on the background color chosen.</t>
  </si>
  <si>
    <t xml:space="preserve"> An inspirational-re-marketing format, with a few places of delivery, designed for product campaigns. The main delivery page is WP.PL home page, with additional traffic generated from:</t>
  </si>
  <si>
    <t>• a form in the offers tab in the poczta.wp.pl interface</t>
  </si>
  <si>
    <t>• “Twoje Okazje” tab in WP Media thematic sites</t>
  </si>
  <si>
    <t>• discount notices for products viewed, presented in WP Media thematic sites (dektop/mobile)</t>
  </si>
  <si>
    <t>• WP Radar site</t>
  </si>
  <si>
    <t>• display formats on</t>
  </si>
  <si>
    <t>REQUIREMENTS</t>
  </si>
  <si>
    <t>• PX coding</t>
  </si>
  <si>
    <t>• Full product feed</t>
  </si>
  <si>
    <t>• Client’s logo (SVG, EPS or AI format, on the client’s server or in a file)</t>
  </si>
  <si>
    <t>CDC is a native format, in which related purchase modules are added to the contents of selected products. The modules are supplemented by GWP editorial staff when the article is prepared for publication. Product data is sourced from the product feed provided by the client.</t>
  </si>
  <si>
    <t>Relative to the theme, CDC applies boxes with a variable number of products. If a product disappears from the feed, it is marked as “SOLD OUT”, becomes unclickable or is replaced by another product from the same product category.</t>
  </si>
  <si>
    <t>• Logo klienta (min. 640x480px, format png, na serwerze klienta lub w pliku)</t>
  </si>
  <si>
    <t>• Full product feed or products selected for the promotion (the required minimum number of the products is each time confirmed with the client, relative to the industry)</t>
  </si>
  <si>
    <t>A format designed for product campaigns. The products are selected from a feed, based on the user’s history or - if the data is not available - popularity of the product among other users.</t>
  </si>
  <si>
    <t>Dynamic display offers formats: 970x200, 970x300, 940x200, 750x200, 300x250, 300x600, 585x455, 880x560, 225x280, 170x200, 160x600</t>
  </si>
  <si>
    <t>• Client’s logo (size min. 640x480px, PNG, on the client’s server or in a file)</t>
  </si>
  <si>
    <t>• Client’s logo (size min. 640x480px, PNG format, on the client’s server or in a file)</t>
  </si>
  <si>
    <t>• Full product feed (for a re-marketing campaign) or products selected for promotion. For campaigns addressed to specific user segments, we recommend that the feed contains a minimum of 100 products selected for the promotion.</t>
  </si>
  <si>
    <t>Dynamic mailing send mailings directly to primary mailboxes of all WP and O2 mail users. The products are selected from a feed, based on the user’s history or - if the data is not available - popularity of the products among other users.</t>
  </si>
  <si>
    <t>• Full product feed (for a re-marketing campaign) or products selected for promotion. For campaigns addressed to specific user segments, we recommend that the feed contains a minimum of 100 products.</t>
  </si>
  <si>
    <t>• Upper banner of a standard DBB size: 750x200px, weight up to 100 kB</t>
  </si>
  <si>
    <t>• Color in RGB format for prices as well as the CTA button text and background.</t>
  </si>
  <si>
    <t>• CTA contents: up to 10 characters.</t>
  </si>
  <si>
    <t>• Górny banner o wymiarach standardowego DBB: 750x200px, waga do 100 kB</t>
  </si>
  <si>
    <t>• upper slot as the first daily offer (up to the third view) or a second daily offer (as from the fourth view),</t>
  </si>
  <si>
    <t>• for WP.PL’s home page also as a Content Box in the selected thematic section.</t>
  </si>
  <si>
    <t>• Dedicated product feed in one of the two versions:</t>
  </si>
  <si>
    <t>• from a maximum of 12 selected products from the client’s general feed, according to a standard specification or a dedicated form</t>
  </si>
  <si>
    <t>• if the recommendation mechanism is used, a feed of up to 100 products is recommended</t>
  </si>
  <si>
    <t>• DBB: 970x200, 970x300 – up to 100 kB</t>
  </si>
  <si>
    <t>• Wallpaper - only for the desktop version, weight max 100 kB, according to WPM general advertising specification</t>
  </si>
  <si>
    <t>• Tapeta – tylko dla wersji desktop, waga max 100 kB zgodnie z ogólną specyfikacją reklamową WPM</t>
  </si>
  <si>
    <t>The following delivery scenarios are available:</t>
  </si>
  <si>
    <t>• The sequence of products in the feed: relative to popularity or constant</t>
  </si>
  <si>
    <t>• Use of the recommendation mechanism and selection of products for ad delivery as per their respective popularity in the campaign</t>
  </si>
  <si>
    <t>Dedicated feed form</t>
  </si>
  <si>
    <t>WFor the daily retail offer, a dedicated feed form may be used: https://goo.gl/oV5PAk (please copy the form and prepare a new spreadsheet on its basis).</t>
  </si>
  <si>
    <t>Mandatory fields:</t>
  </si>
  <si>
    <t>• product_id</t>
  </si>
  <si>
    <t>• product_name</t>
  </si>
  <si>
    <t>• product_link</t>
  </si>
  <si>
    <t>• price</t>
  </si>
  <si>
    <t>We recommend entering the product’s promotional_price, although it is not required.</t>
  </si>
  <si>
    <t>For smartphone devices, advertisements are displayed on mobile versions of Wirtualna Polska Media sites.</t>
  </si>
  <si>
    <t>It is allowed to use advertising materials in the following formats:</t>
  </si>
  <si>
    <t>• jpeg/gif/png artwork</t>
  </si>
  <si>
    <t>• HTML5 code</t>
  </si>
  <si>
    <t>• asynchronous broadcast code</t>
  </si>
  <si>
    <t>• asynchronous counting code</t>
  </si>
  <si>
    <t>Advertising forms, available in IOS/Android applications are broadcast only from Wirtualna Polska Media codes - creations and in the form of jpeg/gif/png or html artwork, 3rd party codes are not accepted. Additional view counts can be performed only using pixels.</t>
  </si>
  <si>
    <t>In the event of cross-device broadcast day for desktop, tablet and smartphone devices, it is possible to display the advertisement in two ways:</t>
  </si>
  <si>
    <t>a) The customer delivers advertising creations for the desktop (see technical specification for desktop advertising formats) and mobile advertising (item 2.1.3).</t>
  </si>
  <si>
    <t>A scalable creation does not require special preparation; it is enough to create it in accordance with the desktop specification for the selected advertising format. One should remember that scalable creations should be prepared in such a way so as to ensure legibility of the advertising message when broadcast in smaller resolutions.</t>
  </si>
  <si>
    <t>The automatic scaling of advertisements does not apply to creations from broadcast codes. In the case of such a solution creation scaling has to take place on the part of the client and additional creations need to be sent for each device type. Operating system: IOS 8.0, Android 4.0</t>
  </si>
  <si>
    <t>The mechanisms tracking user interaction must not be implemented. The mechanisms downloading additional content from user sites must not be implemented without prior consultation with Wirtualna Polska Media.</t>
  </si>
  <si>
    <t>All advertisements broadcast on mobile Wirtualna Polska Media products (web tablet, web smartfon, applications) have to transfer to mobile responsive services. Transfer from mobile creations to non-responsive desktop services is not permitted.</t>
  </si>
  <si>
    <t>For mobile campaigns the following targeting is available.</t>
  </si>
  <si>
    <t>• declarative data (for logged in users: gender, age, education, industry, interests)</t>
  </si>
  <si>
    <t>• behavioral groups</t>
  </si>
  <si>
    <t>• data on the device (Device Atlas)</t>
  </si>
  <si>
    <t>• view in the application</t>
  </si>
  <si>
    <t>• connection: WiFi or 2G/3G/4G</t>
  </si>
  <si>
    <t>• geotargeting: geographic latitude and longitude based on the GPS module</t>
  </si>
  <si>
    <t>A 1px frame around the ad is required if the creation has a white or transparent background and it directly touches, at any point whatsoever, the creation’s edge. In the case of creations which require typesetting on the part of Wirtualna Polska Media (e.g. full screen interstitial) the complete set of materials should be available no later than 5 business days before the start of the broadcast.</t>
  </si>
  <si>
    <t>Site</t>
  </si>
  <si>
    <t>Type of Wallpaper</t>
  </si>
  <si>
    <t>Narrow</t>
  </si>
  <si>
    <t>Wide</t>
  </si>
  <si>
    <t>The width of the screen</t>
  </si>
  <si>
    <t>The width of the site</t>
  </si>
  <si>
    <t>Standard formats are graphic advertising elements placed in the site’s structure in the tablet, mobile or application version.
The client should deliver a HTML5 creation or jpg/gif/png artwork. The creation should satisfy the general requirements described in the item entitled “General rules of advertising creations” and the following dimensions and weights for individual creations.</t>
  </si>
  <si>
    <t>Panel Premium is an advertising form broadcast over the mobile WP MP site.</t>
  </si>
  <si>
    <t>The client should deliver one jpg/gif/png file with total dimensions of 667x325px, weight up to 50 kB.</t>
  </si>
  <si>
    <t>General requirements for creations:</t>
  </si>
  <si>
    <t>• The format consists of one creation that is 325px high and with total width of 667px. As a standard, the top 60px of the creation is visible; after the expansion (user action, click or tap), the remaining 265px is shown.</t>
  </si>
  <si>
    <t>• The advertising area should occupy the middle part that is 325px wide (with the exception of the 80px width of the area designated for the "Expand / Collapse" button) and 325px high.</t>
  </si>
  <si>
    <t>• The top right corner of the advertising area (40px high and at least 80px wide) should be available for the "Expand / Collapse" button. The remaining margins should be filled with one color.</t>
  </si>
  <si>
    <t>• The creation should be consistent with the template, which specified areas of the individual creation elements (as visualized below)</t>
  </si>
  <si>
    <t>• The creation should have margins with no objects</t>
  </si>
  <si>
    <t>• The logo on the creation cannot be located directly over the WP logotype</t>
  </si>
  <si>
    <t>• The creation can contain only one CTA button.</t>
  </si>
  <si>
    <t>In the case of broadcasting at the Mailbox, the background in the advertising creation may not be consistent with the color of the service bar (WP Poczta - red, Poczta o2 - purple).</t>
  </si>
  <si>
    <t>• Operating system: IOS, Android, Windows Phone</t>
  </si>
  <si>
    <t>Halfpage is the biggest available flat format in mobile Internet. The advertisement is displayed on the Wp.pl Main Page in the dimensions: 300x600 px (the area visible on all telephones is 300x400 px). If the telephone has a scree with lower resolution, the user will see the second part of the advertisement only after minimizing it or scrolling down. The creation should be built in such a way as the advertising message be readable to users both in an expanded and collapsed version.</t>
  </si>
  <si>
    <t>Broadcast: the advertisement is displayed under editorial content from a rectangle slot sized 300x250px</t>
  </si>
  <si>
    <t>Size: 300x535px (vertical) and 535x300px (horizontal)</t>
  </si>
  <si>
    <t>The area visible on all telephones is 300x400px (vertical) and 400x300px (horizontal)</t>
  </si>
  <si>
    <t>Weight: up to 60 kB</t>
  </si>
  <si>
    <t>Operating system: iOS, Android</t>
  </si>
  <si>
    <t>Waga: do 60 kB</t>
  </si>
  <si>
    <t>Commercial Break is an ad appearing on a layer after user action during the transition between WPM pages. After a specified time or after clicking an appropriate link, the user is redirected to a target WPM site.</t>
  </si>
  <si>
    <t>• The client should deliver two creations in a jpg/gif/png format sized 320x370px and the maximum weight of 60 kB.
• The creation should satisfy the general requirements described in the Mobile Technical Specifications in the item entitled “General rules of advertising creations”.
• The Commercial Break format is not broadcast on devices with an iOS operating system below the 9.0 version.</t>
  </si>
  <si>
    <t>• Klient powinien dostarczyć kreację w formacie jpg/gif/png o wymiarach 320x370px i maksymalnej wadze 60 kB.
• Kreacja powinna spełniać wymagania ogólne opisane w Specyfikacji technicznej mobile w pkt „Ogólne zasady dotyczące kreacji reklamowych”.
• Format Commercial Break nie emitowany jest na urządzeniach z systemem operacyjnym iOS poniżej wersji 9.0.</t>
  </si>
  <si>
    <t>Commercial Break Full Page Mobile is a more extended version of the regular Commercial Break Mobile.</t>
  </si>
  <si>
    <t>Rozmiar: 360x600px
Format: jpg, png, gif - formaty rekomendowane; html5
Waga: do 60 kB 
Klient ma możliwość ustawienia dowolnego tła w kreacji.
Pozostałe funkcjonalności są spójne ze specyfikacją Commercial Breaka Mobilnego.</t>
  </si>
  <si>
    <t>Size: 360x600px
Format: jpg, png, gif - recommended formats; html5
Weight: up to 60 kB 
The client can set any background in the creation.
Other functionalities are consistent with the Commercial Break Mobile specification.</t>
  </si>
  <si>
    <t>• Waga: do 1,5 MB</t>
  </si>
  <si>
    <t>• Waga: do 60 kB</t>
  </si>
  <si>
    <t>Wymiary: 300x250px</t>
  </si>
  <si>
    <t>Waga: PNG,JPG,GIF do 40 kB, HTML5 do 150 kB</t>
  </si>
  <si>
    <t>Wymiary: rozwinięty 320x480px, zwinięty 320x100px</t>
  </si>
  <si>
    <t>Weight: up to 150 kB</t>
  </si>
  <si>
    <t>Rectangle multiclick is an advertising format comprising several active areas. The client delivers one artwork, indicating which image is to transfer to which target site.</t>
  </si>
  <si>
    <t>Size: 300x250px</t>
  </si>
  <si>
    <t>Expanded formats are displayed in the place of the top banner. At the beginning the user can see only the bottom part of the creation, and only after interaction (tapping on the banner) the advertisement expands to the full size. Depending on the selection of the creation, the expand covers the content of the site and reveal pushes the content downward. Cross collapses the full screen again to the size of the banner.</t>
  </si>
  <si>
    <t>Size: expanded 320x480px, collapsed 320x100px</t>
  </si>
  <si>
    <t>Weight: PNG,JPG,GIF up to 40 kB, HTML5 up to 150 kB</t>
  </si>
  <si>
    <t>Mobile native ad is a mobile advertisement whose styles are generated per service or application. This makes it possible to adapt the appearance of the advertisement to specific views. NMA advertisements are composed of an image, text and link.</t>
  </si>
  <si>
    <t>Size: 350x216px i 300x300px</t>
  </si>
  <si>
    <t>Weight: up to 50 kB</t>
  </si>
  <si>
    <t>Title: up to 50 characters (optionally, additionally up to 90 characters)</t>
  </si>
  <si>
    <t>Description: up to 90 characters</t>
  </si>
  <si>
    <t>Headline: up to 30 characters</t>
  </si>
  <si>
    <t>Rozmiary: 350x216px i 300x300px</t>
  </si>
  <si>
    <t>Note for the client: the image can be cropped to the available advertising space, by a maximum of 10% on each side, so it is important that the main elements of the graphic are as close as possible to the central part of the graphic. There should be no logos or text on the graphics. Graphics cannot have a border.</t>
  </si>
  <si>
    <t>Midbox to płaski format, emitowany na mobilnej Stronie Głównej WP, w pierwszym module newsowym, pomiędzy zajawkami redakcyjnymi.</t>
  </si>
  <si>
    <t>Wymiary: 600x200px (opcjonalnie 300x250px)</t>
  </si>
  <si>
    <t>Glonews is a format available on the WP MP, located near the editorial content that is frequently consumed by Web users. It is broadcast in the cross-device model to 100% of users.</t>
  </si>
  <si>
    <t>• up to 3 JPG / PNG files</t>
  </si>
  <si>
    <t>• The format consists of max. 3 creations, rotated automatically and intentionally by the user (swipe).</t>
  </si>
  <si>
    <t>• The creation is broadcast under the weather forecast module. The user cannot close it.</t>
  </si>
  <si>
    <t>• Format składa się z maksymalnie trzech kreacji, rotowanych automatycznie oraz intencjonalnie przez odbiorcę (swipe).</t>
  </si>
  <si>
    <t>• Kreacja jest emitowana pod modułem z prognozą pogody. Użytkownik nie ma możliwości jej zamknięcia.</t>
  </si>
  <si>
    <t>• Size: 600x300px</t>
  </si>
  <si>
    <t>• Weight: do 30 kB (dla 1 pliku)</t>
  </si>
  <si>
    <t>• A 80x30 px field in the top right corner of the creation is reserved for advertisement marking and should not contain important elements such as logo, copy, CTA etc.</t>
  </si>
  <si>
    <t>Delivery date: The creations should be delivered no later than 2 business days before the broadcast.</t>
  </si>
  <si>
    <t>Advertising form displayed on the sportowefakty.wp.pl site next to site elements such as tables, quizzes, questionnaires. The client should provide:</t>
  </si>
  <si>
    <t>Bar:</t>
  </si>
  <si>
    <t>• Size: 300x100px</t>
  </si>
  <si>
    <t>• Weight: up to 20 kB</t>
  </si>
  <si>
    <t>• Format: static artwork (JPG, PNG)</t>
  </si>
  <si>
    <t>• rozmiar: 300x100px</t>
  </si>
  <si>
    <t>• waga: do 20 kB</t>
  </si>
  <si>
    <t>Size: 300x100px or 600x200px</t>
  </si>
  <si>
    <t>Weight: up to 40 kB</t>
  </si>
  <si>
    <t>Wymiary: 300x100px lub 600x200px</t>
  </si>
  <si>
    <t>Wymiary: 300x250px lub 600x400px</t>
  </si>
  <si>
    <t>Content box XL is an additional advertisement displayed over the sections: Sportowe Fakty, Finanse, Gwiazdy, Moto, Styl Życia (the same advertising space as an ordinary content box).</t>
  </si>
  <si>
    <t>Size: 300x250px or 600x400px</t>
  </si>
  <si>
    <t>Up to two Content Boxes XL may be working on one view of the service.</t>
  </si>
  <si>
    <t>Retail dniówka to format reklamowy agregujący produkty dostarczone przez klienta w kreacji łączącej elementy wizerunkowe i performancowe.</t>
  </si>
  <si>
    <t>• Kreację o rozmiarze 80x56px oraz 10 kB wagi (rogi kreacji są automatycznie zaokrąglane)</t>
  </si>
  <si>
    <t>Retail daily can be broadcast on:</t>
  </si>
  <si>
    <t>Broadcast form</t>
  </si>
  <si>
    <t>The client should provide the product feed in the xml. csv, json format, which will include product ID, name, url, link to image, price, discounted price (optionally) – preferably in accordance with the following list of required materials.
We suggest that the product feed should contain up to 10 products and consists of products based on the bestseller/bestclick strategy or products with the highest sales potential and available in large volumes. WPM reserves the right to add a CTA button (view/buy) on the creation.
Final product items or products with very high or very low prices will not be suitable for the retail daily format.</t>
  </si>
  <si>
    <t>• Logo: white/transparent background, height 72px (for vertical logotypes) or 36px (for horizontal logotypes). WPM recommends that you should be guided by the overall visual effect and reserves the right to propose corrections.</t>
  </si>
  <si>
    <t>• Logo: białe/przezroczyste tło, wysokość 72px (dla logotypów pionowych) lub 36px (dla logotypów poziomych). WPM rekomenduje kierowanie się wrażeniem wizualnym i zastrzega sobie prawo do zgłaszania poprawek.</t>
  </si>
  <si>
    <t>• Landing page/listing with promoted products (opened after the logo is clicked)</t>
  </si>
  <si>
    <t>Requirements for products:</t>
  </si>
  <si>
    <t>Wymagania dla produktów:</t>
  </si>
  <si>
    <t>• Price: required</t>
  </si>
  <si>
    <t>• Discounted price: optional</t>
  </si>
  <si>
    <t>For the purposes of a precise analysis of results, we would recommend addint UTM_campaign – retaildniówka to product URL or another GA ID.</t>
  </si>
  <si>
    <t>Inbanner Video Ad is a video advertisement, broadcast within any mobile advertisement (e.g. Rectangle, Slider, Interstitial).
The client should provide the HTML5 creation with dimensions and weight corresponding to a standard creation (see item 2.1). The creation should satisfy the general requirements described in the item entitled “General rules of advertising creations”.
In addition, the client should deliver an mp4 / webm file, comprising the video material. The maximum permissible weight of the video file is 1.5MB. The HTML5 file should comprise an area earmarked for the video player above which, in a separate layer, the should be a “play” button.</t>
  </si>
  <si>
    <t>Advertising format broadcast in the login window of Poczta WP and Poczta o2 (mobile versions).</t>
  </si>
  <si>
    <t>Size: 600x464px (also allowed: 300x250, 600x200, 600x400)</t>
  </si>
  <si>
    <t>Advertising format broadcast in the mobile Poczta WP or Poczta o2 interface above the list of messages.</t>
  </si>
  <si>
    <t>Size: 600x200px</t>
  </si>
  <si>
    <t>Format: jpg, png, gif (static formats only)</t>
  </si>
  <si>
    <t>Rectangle format, broadcast only on mobile. It dynamically adjusts by scaling to the width of the device used by the user, which allowed to increase the obtained CTR from 12 to 81% in relation to the standard rectangle.</t>
  </si>
  <si>
    <t>Dostępne formaty: Zależy od wielkości ekranu użytkownika, bazowa to 300x250px. Grafika w formacie PNG lub JPG o wymiarach 600x500px (statyk) lub feed produktowy i logotyp (dynamik).</t>
  </si>
  <si>
    <t>Available formats: Depends on the size of the user's screen, the base is 300x250px. Graphics in PNG or JPG format with dimensions of 600x500px (statics) or product feed and logotype (dynamics).</t>
  </si>
  <si>
    <t>• Halfpage - zgodnie ze specyfikacją Halfpage (pkt. 2.1 w specyfikacji technicznej desktop); Format wyświetlany jest na warstwie.</t>
  </si>
  <si>
    <t>Content Box o2 Mobile</t>
  </si>
  <si>
    <t>Content Box</t>
  </si>
  <si>
    <t>Content Box Biznes</t>
  </si>
  <si>
    <t>Content Box Biznes Mobile</t>
  </si>
  <si>
    <t>Content Box Gwiazdy</t>
  </si>
  <si>
    <t>Content Box Gwiazdy Mobile</t>
  </si>
  <si>
    <t>Content Box Moto</t>
  </si>
  <si>
    <t>Content Box Moto Mobile</t>
  </si>
  <si>
    <t>Content Box Styl Życia</t>
  </si>
  <si>
    <t>Content Box Styl Życia Mobile</t>
  </si>
  <si>
    <t>Content Box Turystyka</t>
  </si>
  <si>
    <t>Content Box Turystyka Mobile</t>
  </si>
  <si>
    <t>Content Box Oferty Dla Ciebie</t>
  </si>
  <si>
    <t>Content Box z Tapetą</t>
  </si>
  <si>
    <t>Content Box XL z Tapetą</t>
  </si>
  <si>
    <t>Content Box to reklama wyświetlana w listingu zajawek na SG o2.</t>
  </si>
  <si>
    <t>• Jaki format powinien mieć feed?</t>
  </si>
  <si>
    <t>• Jak poprawnie okodować feed?</t>
  </si>
  <si>
    <t>• Jak często aktualizowany jest feed po stronie WPM?</t>
  </si>
  <si>
    <t>Logo sponsora relacji pojawia się w tabeli wyników na stronach artykułowych</t>
  </si>
  <si>
    <t>Invideo banner to format reklamowy, przykrywający górną lub dolną część odtwarzacza wideo, pojawiający się podczas odtwarzania treści redakcyjnej.</t>
  </si>
  <si>
    <t>x20, x21, x22</t>
  </si>
  <si>
    <t>x23, x24, x25</t>
  </si>
  <si>
    <t>x26, x27</t>
  </si>
  <si>
    <t>350x216 lub 236x171 + treść zajawki: 50 znaków (wliczając spacje)</t>
  </si>
  <si>
    <t>• Grafikę o wymiarach: 350x216px lub 236x171px</t>
  </si>
  <si>
    <t>350x216px lub 236x171px + treść zajawki: 50 znaków (wliczając spacje)</t>
  </si>
  <si>
    <t>350x216 + treść zajawki: 50 znaków (wliczając spacje)</t>
  </si>
  <si>
    <t>Reklama natywna to reklama, której ostylowanie dopasowane jest do widoku i stylu serwisu, na którym się wyświetla. Reklama natywna wyświetlana jest jako link tekstowy lub jako obrazek z tekstem.</t>
  </si>
  <si>
    <t>Reklamy Instream Video Ad emitowane w ramach portalowego odtwarzacza w modelach CPV lub „3x100” oraz spoty dłuższe niż 30 sek powinny zawierać zaimplementowaną funkcję "Skip Ad", warunek ten dotyczy zarówno emisji direct jak i emisji z kodów zewnętrznych VAST/VPAID . "Skip Ad" umożliwi emisję przed materiałem wideo na serwisach Wirtualnej Polski Media, reklamy zawierającej przycisk "Pomiń reklamę", który będzie możliwy do kliknięcia od 6 sekundy emisji danego spotu. W przypadku emisji spotu hostowanego po stronie Wirtualnej Polski Media, dodanie przycisku leży po stronie wydawcy.</t>
  </si>
  <si>
    <t>Instream Video Ad advertisements broadcast as part of the portal player in CPV or "3x100" models and spots longer than 30 seconds should include the "Skip Ad" function implemented, this condition applies to both direct broadcast and broadcast from external VAST / VPAID codes. "Skip Ad" will enable the broadcasting of an advertisement containing the "Skip Ad" button on the websites of Wirtualna Polska Media before the video material, which will be clickable from 6 seconds on which a given spot is broadcast. In the case of a spot hosted by Wirtualna Polska Media, the publisher is responsible for adding the button.</t>
  </si>
  <si>
    <t>Native advertising is an advertisement whose styling is adjusted to the view and style of the website on which it is displayed. Native ad is displayed as a text link or as an image with text.</t>
  </si>
  <si>
    <t>Materials required to emit the curtain:</t>
  </si>
  <si>
    <t>• jpg image with dimensions of 130x40px and information about the color of the line on which the buttons are located - the background color filling the space under the curtain.</t>
  </si>
  <si>
    <t>Total weight of materials in Interactive Screening: 300 kB</t>
  </si>
  <si>
    <t>Main Banner</t>
  </si>
  <si>
    <t>Video:</t>
  </si>
  <si>
    <t>• graphic file displayed to users who do not support JS.</t>
  </si>
  <si>
    <t>• Size: 750x(100,200)px; 970x250px</t>
  </si>
  <si>
    <t>• Maximum weight: 50 kB</t>
  </si>
  <si>
    <t>Wallpaper (video file) sizes:</t>
  </si>
  <si>
    <t>Narrow:</t>
  </si>
  <si>
    <t>Wide:</t>
  </si>
  <si>
    <t>• Wallpaper screen width: 1280px</t>
  </si>
  <si>
    <t>• Website width: 975px</t>
  </si>
  <si>
    <t>• Wallpaper screen width: 1920px</t>
  </si>
  <si>
    <t>• Site width: 1280px</t>
  </si>
  <si>
    <t>Parallax Reveal Desktop is an ad format displayed in the Content Box place, consisting of a panel placed under the website and showing when the page is scrolled.</t>
  </si>
  <si>
    <t>• it is on the first layer</t>
  </si>
  <si>
    <t>• size 1170x300px</t>
  </si>
  <si>
    <t>• file format: * .png with a transparent background with fixed elements embedded in it</t>
  </si>
  <si>
    <t>Graphic file #2:</t>
  </si>
  <si>
    <t>Graphic file #1:</t>
  </si>
  <si>
    <t>• it is on the second layer</t>
  </si>
  <si>
    <t>• file format: * .jpg</t>
  </si>
  <si>
    <t>Note: The total weight of all creative elements may not exceed 10 MB.</t>
  </si>
  <si>
    <t>Materials should be delivered 5 working days before the campaign starts.</t>
  </si>
  <si>
    <t>Invideo banner is an advertising element that covers the top or bottom of the player on the wp.tv website.</t>
  </si>
  <si>
    <t>The client should provide a png, gif or jpg file with dimensions of 480x90px and weight up to 20kB.</t>
  </si>
  <si>
    <t>Player branding is a format consisting of a lower and upper bar displayed with video editorial material in the center of the screen.</t>
  </si>
  <si>
    <t>• The advertising creative consists of two banners in sizes: top - 640x50px, bottom - 640x100px. Banners scale to the width of the player.</t>
  </si>
  <si>
    <t>• Creatives can be prepared in .jpg, .gif or .png format</t>
  </si>
  <si>
    <t>• Creative weight: up to 150 kB for both files together</t>
  </si>
  <si>
    <t>Settlement of video spot emission on the basis of external codes is possible only with the use of static counting pixels.</t>
  </si>
  <si>
    <t>ATTENTION</t>
  </si>
  <si>
    <t>The use of more advanced scripts is possible only for the possible verification of the broadcast, but it cannot be the basis for the settlement of broadcasts.</t>
  </si>
  <si>
    <t>The possibility of settling the emission on the basis of external codes embedded in the spot depends on the video emission model.</t>
  </si>
  <si>
    <t>Display advertising format displayed in the video player space, the appearance of which is initiated when the container is not filled with standard video spots.
Display Instream advertisement is broadcast only when no video advertisement is included in the block.
Dimensions: mobile: 600x200px, desktop: 300x250px
Direct emission model: vCPM / CPM
Format: * .jpg, * .png, html5, JS emission scripts</t>
  </si>
  <si>
    <t>Format reklamowy display emitowany w przestrzeni playera wideo, którego pojawienie się jest inicjowane przez użytkownika poprzez wciśnięcie PAUSE. 
Emitowany w playerze wideo tylko na materiałach redakcyjnych.
Miejsce emisji: Desktop / Mobile
Rozmiar: mobile: 600x200px, desktop: 300x250px
Model emisji direct: vCPM/CPM
Formaty: *.jpg, *.png, html5, kody emisyjne JS</t>
  </si>
  <si>
    <t>Format reklamowy display emitowany w przestrzeni playera wideo, którego pojawienie się jest inicjowane w przypadku braku wypełnienia kontenera standardowymi spotami wideo. 
Emisja reklamy Display Instream następuje tylko wówczas, kiedy do bloku nie wchodzi żadna reklama wideo.
Miejsce emisji: Desktop / Mobile
Rozmiar: mobile: 600x200px, desktop: 300x250px
Model emisji direct: vCPM/CPM
Formaty: *.jpg, *.png, html5, kody emisyjne JS</t>
  </si>
  <si>
    <t>Display advertising format broadcast in the video player space, the appearance of which is initiated by the user by pressing PAUSE.
Emitted in the video player only on editorial materials.
Dimensions: mobile: 600x200px, desktop: 300x250px
Model emisji direct: vCPM/CPM
Format: *.jpg, *.png, html5, JS emission scripts</t>
  </si>
  <si>
    <t>Native Ad is a native text-image ad displayed in place of the editorial tiles on the o2 home page. There are 2 editorial tiles available for the broadcast. The creative cannot contain advertising elements such as product name, client's logo, text on graphics. Graphics cannot have a border. The "advertisement" label will be automatically added to each box.</t>
  </si>
  <si>
    <t>*the graphic will be scaled</t>
  </si>
  <si>
    <t>Requirements:</t>
  </si>
  <si>
    <t>• Graphics with dimensions:</t>
  </si>
  <si>
    <t>• url for the newspaper on the client's site.</t>
  </si>
  <si>
    <t>Dedicated to the following industries: tech, moto, telecom, fashion.</t>
  </si>
  <si>
    <t>Required items:</t>
  </si>
  <si>
    <t>• The color of the CTA button expressed in HEX format and the text to be placed on it.</t>
  </si>
  <si>
    <t>Dedykowane dla branż: tech, moto, telekom, moda.</t>
  </si>
  <si>
    <t>• Feed produktowy min. 3 produkty (może być w formacie excel - wtedy informacje o produktach można uzupełnić ręcznie, zdjęcia o wysokości min 500px, nagłówek w formie tekstowej).</t>
  </si>
  <si>
    <t>Specification:</t>
  </si>
  <si>
    <t>• product feed in any format, with min. 6 products</t>
  </si>
  <si>
    <t>• logotype in SVG format</t>
  </si>
  <si>
    <t>• link to the client's site</t>
  </si>
  <si>
    <t>• and elements from the standard Native Link specification</t>
  </si>
  <si>
    <t>The client should provide three jpeg / gif / png files (with overall dimensions): 667x60px, 320x520px and 520x320px (each weighing up to 50kB)</t>
  </si>
  <si>
    <t>General requirements:</t>
  </si>
  <si>
    <t>• The format consists of a creative with a height of 60px and a total width of 667px visible at the start.</t>
  </si>
  <si>
    <t>• The advertising area should occupy the middle section, 325px wide (excluding the 80px width of the area designated for the "Expand / Collapse" button). There should be no objects / content on the sides of the cutout.</t>
  </si>
  <si>
    <t>• After expanding the format, a fullscreen layer appears (with a defined background color in HEX) with a centered creation with dimensions of 320x520px (in the horizontal position 520x320px).</t>
  </si>
  <si>
    <t>• The creative must comply with the template below, which defines the areas for individual creative elements.</t>
  </si>
  <si>
    <t>• There can be only one CTA button on the creation.</t>
  </si>
  <si>
    <t>• Size: 600x500px</t>
  </si>
  <si>
    <t>• Scalable creative.</t>
  </si>
  <si>
    <t>• Grafika dostarczona przez Klienta powinna być pozbawiona CTA. Szablon ma dedykowaną belkę przykrywającą dół kreacji (12,5% dolnej części grafiki) W związku z tym dolny obszar grafiki nie powinien zawierać elementów oraz copy kluczowego dla przekazu Klienta.</t>
  </si>
  <si>
    <t>• Belka umożliwia modyfikację jej koloru oraz modyfikację koloru fontu. Zapis koloru może odbywać się na kilka sposobów, od standardowych predefiniowanych w HTML, jak: Black, white, grey itp. do zapisu w RGB np.: rgba(0, 44, 95, 1) Kolory określa klient.</t>
  </si>
  <si>
    <t>• Size: 300x600px</t>
  </si>
  <si>
    <t>• Format: PNG,JPG,GIF, HTML5</t>
  </si>
  <si>
    <t>• Weigh: up to 60 kB, HTML5 up to 150 kB</t>
  </si>
  <si>
    <t>• Wymiary: 300x600px</t>
  </si>
  <si>
    <t>• Waga: do 60 kB, HTML5 do 150 kB</t>
  </si>
  <si>
    <t>• The font type is determined by the font on the website where the issue takes place.</t>
  </si>
  <si>
    <t>Size:</t>
  </si>
  <si>
    <t>• Fixed height: 600px</t>
  </si>
  <si>
    <t>• Width is scalable to the device: min 300px - max 375px</t>
  </si>
  <si>
    <t>Template elements:</t>
  </si>
  <si>
    <t>• *Graphics PNG / JPEG 966x966px up to 150 kB or video of any aspect</t>
  </si>
  <si>
    <t>• Logo in 1:1 ratio, scaled to 48x48px</t>
  </si>
  <si>
    <t xml:space="preserve">   Copy #1: up to 33 characters</t>
  </si>
  <si>
    <t xml:space="preserve">   Copy #2: up to 43 characters</t>
  </si>
  <si>
    <t xml:space="preserve">   Copy #3: up to 85 characters</t>
  </si>
  <si>
    <t xml:space="preserve">   Copy #4: up to 140 characters</t>
  </si>
  <si>
    <t xml:space="preserve">   Button CTA up to 34 characters</t>
  </si>
  <si>
    <t xml:space="preserve">   Acceptable video format: WEBM or MP4</t>
  </si>
  <si>
    <t xml:space="preserve">   Weight: up to 2 MB</t>
  </si>
  <si>
    <t xml:space="preserve">   Background art: 966x966px</t>
  </si>
  <si>
    <t>The creative is scalable, but its maximum height does not exceed 600px:</t>
  </si>
  <si>
    <t>The entire template has extensive navigation mechanics and is equipped with fixed elements (superimposed on the graphics with an additional gradient emphasizing their visibility):</t>
  </si>
  <si>
    <t>• Skipping boards and returning to the previous ones, through intuitively designated areas (left = back | right = forward).</t>
  </si>
  <si>
    <t>• The last board - clicking on the right will redirect to Landing Page</t>
  </si>
  <si>
    <t>• The video boards are muted by default, but they are also enriched with additional audio navigation elements:</t>
  </si>
  <si>
    <t>On / Off - Speaker icons in the lower left corner</t>
  </si>
  <si>
    <t>Client name</t>
  </si>
  <si>
    <t>Promotion name</t>
  </si>
  <si>
    <t>• In the lower right corner there is a permanent CTA that allows you to redirect to LP regardless of the board.</t>
  </si>
  <si>
    <t>The format in the issue uses Halfpage slots.</t>
  </si>
  <si>
    <t>Board: the recommended number is 2x-6x.</t>
  </si>
  <si>
    <t>Static display or video:</t>
  </si>
  <si>
    <t>• File format: JPG / PNG</t>
  </si>
  <si>
    <t>• Size: 338x600px or 480x600px depending on the specified proportions</t>
  </si>
  <si>
    <t>• Duration of the static board in MS, max. 15 seconds | Example - 3000 ms = 3 seconds</t>
  </si>
  <si>
    <t>• File format: WEBM / MP4</t>
  </si>
  <si>
    <t>• Weight: up to 1.5MB</t>
  </si>
  <si>
    <t>• Material proportions: 4:5 or 9:16</t>
  </si>
  <si>
    <t>• Duration: Max 15 seconds (setting the MS time in the template should correspond to the actual length of the material)</t>
  </si>
  <si>
    <t>• Main text</t>
  </si>
  <si>
    <t>• Additional text</t>
  </si>
  <si>
    <t>Linking, pageview codes:</t>
  </si>
  <si>
    <t>• One common link to LP for all boards</t>
  </si>
  <si>
    <t>• There are 2 options for inserting the page view codes, dedicated to the page view and dedicated to each of the boards</t>
  </si>
  <si>
    <t>Format displayed in the slot of the selected rectangle on WPM services.</t>
  </si>
  <si>
    <t>The creation is divided into two parts:</t>
  </si>
  <si>
    <t>• The total weight of all slides should not exceed 150kB.</t>
  </si>
  <si>
    <t>Format broadcast in the halfpage slot on SG WP, SG o2, SG boxes and in the content of WPM articles. The creative scales to the width of the screen.</t>
  </si>
  <si>
    <t>• Under the gallery title, there is a description of the product gallery, not longer than 80 characters, including spaces.</t>
  </si>
  <si>
    <t>• The total weight of all slides should not exceed 200kB.</t>
  </si>
  <si>
    <t>Basic format</t>
  </si>
  <si>
    <t>• Expands to fullscreen format (when clicked or automatically)</t>
  </si>
  <si>
    <t>• Possible sizes:</t>
  </si>
  <si>
    <t>• 300x50px</t>
  </si>
  <si>
    <t>• 300x75px</t>
  </si>
  <si>
    <t>• 300x250px</t>
  </si>
  <si>
    <t>Default image (graphic file displayed to users of unsupported systems)</t>
  </si>
  <si>
    <t>• Size: same as base size</t>
  </si>
  <si>
    <t>• Maximum weight: 40 kB</t>
  </si>
  <si>
    <t>Panel - graphic files</t>
  </si>
  <si>
    <t>• Maximum size of one file: 150 kB</t>
  </si>
  <si>
    <t>The total weight of all creative elements may not exceed 10 MB.</t>
  </si>
  <si>
    <t>An ad format consisting of a basic format that expands to full-screen format when clicked. A full-screen creative may contain any number of scrollable graphics and videos.</t>
  </si>
  <si>
    <t>Full screen panel</t>
  </si>
  <si>
    <t>It can contain any number of video or image files with the possibility of scrolling.</t>
  </si>
  <si>
    <t>Graphic files:</t>
  </si>
  <si>
    <t>• Sizes: 1280x720px (horizontal layout) and 720x1280px (vertical layout). Due to the different proportions of the screens of mobile devices, the safe area of visibility is 1080x614px and 720x1038px</t>
  </si>
  <si>
    <t>• All files should be named according to the order in which they are displayed</t>
  </si>
  <si>
    <t>• Video files should be delivered in two formats: * .mp4 and * .webm</t>
  </si>
  <si>
    <t>Midbox is a flat format, displayed on the mobile Home Page of WP, in the first news module, between editorial teasers.</t>
  </si>
  <si>
    <t>Size: 600x200px (optional 300x250px)</t>
  </si>
  <si>
    <t>Weight: PNG, JPG, GIF up to 60 kB, HTML5 up to 150 kB</t>
  </si>
  <si>
    <t>Operating system: iOS, Android, Windows Phone</t>
  </si>
  <si>
    <t>• Graphics with size: 350x216px or 236x171px</t>
  </si>
  <si>
    <t>• Weight: 50kB</t>
  </si>
  <si>
    <t>• Ad content: up to 50 characters</t>
  </si>
  <si>
    <t>• Graphics cannot have a border.</t>
  </si>
  <si>
    <t>• Graphics with dimensions: 350x216px</t>
  </si>
  <si>
    <t>• Weight: up to 50kB</t>
  </si>
  <si>
    <t>• Text: up to 50 characters</t>
  </si>
  <si>
    <t>Graphics cannot have a border.</t>
  </si>
  <si>
    <t>Each format will be automatically tagged with "advertising".</t>
  </si>
  <si>
    <t>Format also available in the Native Ad package.</t>
  </si>
  <si>
    <t>Content box is an advertisement displayed in the list of sneaks on SG o2.</t>
  </si>
  <si>
    <t>Format: Rectangle or XL Scalable Banner</t>
  </si>
  <si>
    <t>• Weight: PNG, JPG, GIF up to 40 kB, HTML5 up to 150 kB</t>
  </si>
  <si>
    <t>Required mobile materials: advertising format - Mobile banner - in accordance with the halfpage specification (point 2.1 in the Mobile technical specification).</t>
  </si>
  <si>
    <t>• A creative with a size of 80x56px and 10 kB of weight (the corners of the creative are automatically rounded)</t>
  </si>
  <si>
    <t>• Destination URL</t>
  </si>
  <si>
    <t>• jpg or html5 image min. 1600px width, the height of the wallpaper consistent with the standard Screening wallpaper on the selected website buttons "Collapse" and "Expand",</t>
  </si>
  <si>
    <t>• Graphic buttons encouraging the user to expand and collapse, * .png format</t>
  </si>
  <si>
    <t>• size 1170x1080px</t>
  </si>
  <si>
    <t>• Product feed min. 3 products (it can be in Excel format - then information about products can be completed manually, photos with a minimum height of 500px, the header in text form).</t>
  </si>
  <si>
    <t>• The background of the format covers the entire surface of the banner, in its left part there is space for setting the message for the user. (All elements to be included in the banner, except what comes out in the feed and the CTA button, should be on the background image).</t>
  </si>
  <si>
    <t>The format is displayed above the service bar. After clicking the "Expand" button, the format expands to a fullpage creative. After clicking the "Collapse" button, the creation collapses to the first form.</t>
  </si>
  <si>
    <t>• The logo on the creation cannot be placed directly above the WP logo.</t>
  </si>
  <si>
    <t>The format is based on the classic scalable rectangle. Its main assumption is to enable dynamic management of the advertising message within one static creation provided by the client. The creation does not have a CTA on the graphics; as a result, it becomes more legible, and retains more space for the advertising message.</t>
  </si>
  <si>
    <t>• The CTA consists of a maximum of 32 characters. Too much text may render the message unreadable.</t>
  </si>
  <si>
    <t>*If the material is a video file, add a background graphic 966x966px that fills the margins depending on the aspect ratio of the material. Graphics should only be an addition; they should not attract attention, i.e. they should be visually coherent with the video material, and not additional space, e.g. for exposing a logo. The optimal solution can always be graphics with a black background that will clearly emphasize the video material.</t>
  </si>
  <si>
    <t>By touching the center of the creation the sound is turned on / off</t>
  </si>
  <si>
    <t>• The upper part is equipped with a timeline depending on the number of boards. It always takes the full width of the creation, dividing the area into the number of elements.</t>
  </si>
  <si>
    <t>• Under the timeline, there are 2 modifiable copy lines to supplement the creation with a message selected by the client independent of the board, e.g .:</t>
  </si>
  <si>
    <t>• Additionally, for each video, you must provide a background in * .jpg format with dimensions of 1280x720px and 720x1280px, named according to the number of the slide on which the video is to be displayed. The file should contain information about the possibility of playing the video (e.g. Click to watch; player icon).</t>
  </si>
  <si>
    <t>Format: PNG, JPG, GIF, HTML5</t>
  </si>
  <si>
    <t>The thematic box is a native text and graphic advertisement displayed at the end of the selected section of SG WP: News "Wiadomości", Sport, Business, Stars, Moto&amp;Tech, Lifestyle "Styl Życia".</t>
  </si>
  <si>
    <t>• Size: 300x250px or 600x400px</t>
  </si>
  <si>
    <t>Places the client's scheduling in the fifth row of the program column. Channel column positioning is done by the editorial office.</t>
  </si>
  <si>
    <t>Publication of formats in the cross-device model.</t>
  </si>
  <si>
    <t>Best practices for creating screenings:</t>
  </si>
  <si>
    <t>An interactive form of screening enriched with additional "collapse / expand" functions activating the graphics covering the website. The creation consists of a standard screening and a curtain with buttons. Standard screening dimensions are specified in point 3.7.1.</t>
  </si>
  <si>
    <t>Interactive Expand Screening with video is a variation of the screening creation consisting of a transparent Billboard / Double Billboard / Wideboard and a video creation emitted in place of the wallpaper. After clicking on the button encouraging the user to expand the creative, the user is presented with a full-screen video spot which is a component of the creation.</t>
  </si>
  <si>
    <t>The client can provide an external code to track the top banner.</t>
  </si>
  <si>
    <t>The format displayed on SG WP in the WP Cockpit "WP Kokpit" module and in the WPM Mail "Poczta WP" in the Offers and Communities tabs (we select the place of issue depending on the number of clicks ordered).</t>
  </si>
  <si>
    <t>Display format based on Flex2, in which we can specify two versions: with CTA and copy, and with the image itself. The format can be broadcast from small feeds, even feeds with only several product (minimum 3 products). The information displayed on the creative is taken from the feed and depends on the client's requirements.</t>
  </si>
  <si>
    <t>This format works similarly to the standard Native Link, but after a few seconds of broadcasting a static board, the display of dynamically selected products for the user follows, from the feed provided by the client.</t>
  </si>
  <si>
    <t>• In the upper right corner of the advertising area there is the Collapse / Expand button with dimensions 80x40px.</t>
  </si>
  <si>
    <t>This format allows the client's creation to be displayed in the top bar with live reports on Sportowe Fakty. The format is displayed after loading the page in the second position among the visible coverages.</t>
  </si>
  <si>
    <t>Native text - graphic advertisement emitted above the "Pulse of the day" section - Native Ad 20 and above the "Dose of good news" section - Native Ad 21.</t>
  </si>
  <si>
    <t>• The creative may contain any number of video files</t>
  </si>
  <si>
    <t>• In the upper part there is: the client's logo (jpg 40x40px) and a title not longer than 30 characters with spaces. The whole thing is linked - it is necessary to send the URL of the target.</t>
  </si>
  <si>
    <t>• In the lower part there are 4 to max 8 slides with graphics scrolling left and right (jpg 158x158px). Each photo has a description not longer than 22 characters and a separate URL - the client should provide a set of URLs corresponding to the images sent. The tiles with the graphics are generated on a template and have a size of 192x274px.</t>
  </si>
  <si>
    <t>• In the upper part there are: the client's logo (jpg, it can be of various shapes, height 28px - 42px) and a title not longer than 34 characters (including spaces). The whole thing is linked - it is necessary to send the client's target URL.</t>
  </si>
  <si>
    <t>• In the lower part there are 4 to max 8 slides with graphics scrolling left and right (jpg 192x214px). Each photo has a description not longer than 40 characters, including spaces, and a separate URL - the client should provide a set of URLs corresponding to the images sent. The tiles with the graphics are generated on a template and have a size of 192x312px.</t>
  </si>
  <si>
    <t>• It is recommended that a second client's logotype (jpg, 192x214px) should be sent, which will be on the last card of the template with the button "See more".</t>
  </si>
  <si>
    <t>• The bar enables modification of its color and the font color. The color can be saved in several ways, from the standard predefined in HTML, such as: Black, white, gray, etc., to RGB, e.g. rgba (0, 44, 95, 1). The colors are defined by the client.</t>
  </si>
  <si>
    <t>Each banner can link to a different client landing page.</t>
  </si>
  <si>
    <t>o2 Box is a Rectangle Ad displayed in the right column of the main news section on SG o2. The creative should meet the requirements described in point "General rules for advertising creations". In the case of broadcasting an HTML5 creative, the client should also prepare a blank creative in accordance with point 1.7.8.</t>
  </si>
  <si>
    <t>Money Box is a Rectangle Ad displayed in the right main column of SG money under the Quotes section. The creative should meet the requirements described in point "General rules for advertising creations". In the case of broadcasting an HTML5 creative, the client should also prepare a blank creative in accordance with point 1.7.8. The format is sold in the Cross-device model with a mobile Rectangle for SG money.</t>
  </si>
  <si>
    <t>• Graphics provided by the client should be CTA-free. The template has a dedicated bar covering the bottom of the creation (12.5% of the lower part of the graphic). Therefore, the lower area of the graphic should not contain elements or a copy key for the client's message.</t>
  </si>
  <si>
    <t>The format enables clients to present their services and products using storytelling. It allows them to combine, within one version of the advertising, a mix of static and video creations (max. 15 seconds / 1 board) by arranging them on the timeline. Stories can be broadcast in 2 basic proportions; the choice of proportions defines the entire creation (all boards must be consistent within one view).</t>
  </si>
  <si>
    <t>A scroll creation is created exactly as a static one. The scrolling mechanism is executed entirely by WP. A 1px frame around the ad is required if the creation has a white or transparent background and it directly touches, at any point whatsoever, the creation’s edge. In the case of all HTML5 creations, we require that a backup image is sent in the gif/jpg/png format. Backup images in this format also require a frame if white or transparent background of the creation touches an edge of the ad. None of the files sent (gif/jpeg/png creations, HTML5 creations and their elements) may contain Polish characters, special characters and spaces.</t>
  </si>
  <si>
    <t>Parameter</t>
  </si>
  <si>
    <t xml:space="preserve"> Recommended value</t>
  </si>
  <si>
    <t>Acceptable values</t>
  </si>
  <si>
    <t>Video codec</t>
  </si>
  <si>
    <t>Audio codec</t>
  </si>
  <si>
    <t>Video bitrate</t>
  </si>
  <si>
    <t>above 200 kbp/s</t>
  </si>
  <si>
    <t>Audio bitrate</t>
  </si>
  <si>
    <t>Audio channels</t>
  </si>
  <si>
    <t>Loudness level</t>
  </si>
  <si>
    <t>from -3 to -6 LUFS</t>
  </si>
  <si>
    <t>Dimensions / aspect ratio</t>
  </si>
  <si>
    <t>Mobile dimensions</t>
  </si>
  <si>
    <t xml:space="preserve">Interlacing </t>
  </si>
  <si>
    <t>NONE (progressive)</t>
  </si>
  <si>
    <t>Frame rate</t>
  </si>
  <si>
    <t>940x300 oraz 1260x300</t>
  </si>
  <si>
    <t>Native Ad Moto&amp;Tech&amp;Gry</t>
  </si>
  <si>
    <t>Native Ad Moto&amp;Tech&amp;Gry Mobile</t>
  </si>
  <si>
    <t>Content box to reklama wyświetlana nad wybraną sekcją tematyczną: Jak żyć lub Sport.</t>
  </si>
  <si>
    <t>b) Klient dostarcza kreację (grafika lub html5), która będzie przez nas dostosowana do skalowania do rozdzielczości ekranu na którym jest przeglądana (pkt 3). Dla urządzeń typu desktop, tablet oraz smartfon istnieje możliwość wyświetlenia skalowalnej kreacji reklamowej, która będzie przez nas dostosowana do skalowania do rozdzielczości ekranu na którym jest przeglądana.</t>
  </si>
  <si>
    <t>b) The customer delivers a creation (artwork or html5) which will be adapted by us for scaling to the screen resolution on which it is viewed.</t>
  </si>
  <si>
    <t>PL</t>
  </si>
  <si>
    <t>EN</t>
  </si>
  <si>
    <t>Waga: PNG, JPG, GIF do 40 kB, HTML5 do 150 kB</t>
  </si>
  <si>
    <t>• Weight: up to 60 kB</t>
  </si>
  <si>
    <t>• Rozmiary: 1280x720 ( układ poziomy ) oraz 720x1280 ( układ pionowy ). Ze względu na różne proporcje ekranów urządzeń mobilnych, bezpiecznym obszarem widoczności są 1080x614px oraz 720x1038px</t>
  </si>
  <si>
    <t>Waga: PNG, JPG, GIF do 60 kB, HTML5 do 150 kB</t>
  </si>
  <si>
    <t>Grafikę o wymiarach: 350x216px</t>
  </si>
  <si>
    <t>Waga: 50 kB</t>
  </si>
  <si>
    <t>Size: 750x(100,200); 970x250px. with transparent background, * .png format</t>
  </si>
  <si>
    <t>• Size: up to 2.2 MB, displayed in the basic * .mp4 format</t>
  </si>
  <si>
    <t>Recommended sizes: 1280x720px, 1024x576px</t>
  </si>
  <si>
    <t>WP Volume</t>
  </si>
  <si>
    <t>WP Volume Kobieta/Mężczyzna</t>
  </si>
  <si>
    <t>standardowa jak dla statycznych formatów w podanych rozmiarach</t>
  </si>
  <si>
    <t>Realizacja celu wizerunkowego w modelu efektywnościowym, szeroki wachlarz formatów na całej siatce reklamowej WP. Pakietowy produkt display, emitowany na serwisach WP. Dostęne formaty:
750x100, 750x200, 750x300, 970x200, 970x300, 300x250, 300x600, 160x600, 728x90, 600x200, 585x455, 600x464, 880x560</t>
  </si>
  <si>
    <t>WP Sales Booster</t>
  </si>
  <si>
    <t>Opis oraz wymagania: rozmiar/ilośc znaków</t>
  </si>
  <si>
    <t>Formaty i wagi identyczne jak przy WP Volume.</t>
  </si>
  <si>
    <t>1920x1080 / 16:9, 1024x576 / 16:9, 1280x720 / 16:9</t>
  </si>
  <si>
    <t>160x200</t>
  </si>
  <si>
    <t>160x200px, o wadze do 100 kB</t>
  </si>
  <si>
    <t>najlepiej pierwsza strona gazetki w formacie jpg/svg/png</t>
  </si>
  <si>
    <t>160x200px, weighing up to 100 kB</t>
  </si>
  <si>
    <t>preferably the first page of the newsletter in jpg/svg/png format</t>
  </si>
  <si>
    <t>Dostępne formaty: 300x600px (grafika statyczna)</t>
  </si>
  <si>
    <t>Available formats: 300x600px (static graphics)</t>
  </si>
  <si>
    <t>Format wyświetlany na SG WP w module WP Kokpit oraz w Poczcie WPM w zakładkach Oferty oraz Społeczności (miejsca emisji dobieramy w zależności od liczby zamówionych klików).
Wymagania:
Grafika o wymiarach: 160x200px, najlepiej pierwsza strona gazetki w formacie jpg/svg/png oraz url do gazetki na stronie klienta.</t>
  </si>
  <si>
    <t>WP Cover</t>
  </si>
  <si>
    <t xml:space="preserve">Billboard 
Double Billboard 
Wideboard 
Rectangle
Megabox
Halfpage </t>
  </si>
  <si>
    <t>300x600
970x300
750x200
940x200
300x60
300x250
350x216 (bez tekstu, elementów reklamowych, obramowania oraz CTA) + 50 znaków (dostarczonych w pliku tekstowym)</t>
  </si>
  <si>
    <t>Indywidualna oferta, minimalny próg wejścia 5 000 zł</t>
  </si>
  <si>
    <t>Szablon umożliwia emisję tylko na urządzeniach mobilnych. Pozwala na połączenie kreacji statycznych lub materiałów wideo z dodatkową treścią tekstową, logo firmy i cta o modyfikowalnej treści.
Szablon utrzymuje stałą wysokość 600px i rozszerza się w zależności od urządzenia wykorzystując całą maksymalną szerokość. 
Skalowanie występuje także wewnątrz szablonu. Jeżeli Klient nie wypełni maksymalnej ilości dostępnej na elementy tekstowe, powiększamy grafikę kadrując ją równo po lewej i prawej stronie, by wypełnić pustą przestrzeń
Darkmode - Szablon zakłada dedykowane stylowanie pod użytkowników korzystających z darkmode. Stylowanie pod tryb ciemny jest automatyczne zdefiniowane i zmienia się dynamicznie nawet na gotowej odsłonie reklamowej.</t>
  </si>
  <si>
    <t>Paralaxa Desktop</t>
  </si>
  <si>
    <t>Paralaxa Mobile</t>
  </si>
  <si>
    <t>Paralaxa Reveal Desktop</t>
  </si>
  <si>
    <t>Paralaxa Reveal Desktop to format reklamy emitowany w miejscu Contentboxa składający się z panelu umieszczonego pod serwisem i uwidaczniającego w momencie przewijania strony.</t>
  </si>
  <si>
    <t>• rozmiar 1170x300px</t>
  </si>
  <si>
    <t>• rozmiar 1170x1080px</t>
  </si>
  <si>
    <t>Waga: do 150 kB (do 300 kB dla html5)</t>
  </si>
  <si>
    <t>Ogólne zasady dotyczące kreacji reklamowych - Desktop</t>
  </si>
  <si>
    <t>Ogólne zasady dotyczące kreacji reklamowych - Mobile</t>
  </si>
  <si>
    <t>Native Ad w module to natywna reklama tekstowo - graficzna wyświetlana jako jeden z kafelków sekcji tematycznej Gwiazdy, Moto&amp;Tech lub Styl Życia. W każdym module dostępne są dwa lub trzy miejsca reklamowe. Klient  powinien dostarczyć grafikę jpg/gif/png o wymiarach 350x216px (grafika zostanie przeskalowana do wymiarów 300x180px) oraz treść zajawki nie dłuższą niż 50 znaków (wliczając spacje). Kreacja nie może zawierać elementów reklamowych takich jak np. nazwa produktu, logo klienta, tekst na grafice. Grafika nie może mieć obramowania. Do każdego boxu automatycznie zostanie dodane oznaczenie „reklama".
Uwaga dla klienta: obraz może zostać przycięty do dostępnej przestrzeni reklamowej, maksymalnie o 10% z każdej strony, dlatego ważne jest żeby główne elementy grafiki znajdowały się możliwie najbliżej centralnej części grafiki. Na grafice nie powinny znajdować się logotypy ani tekst. Grafika nie może mieć obramowania.</t>
  </si>
  <si>
    <t>Native Ad in the module is a native text-image ad displayed as one of the tiles in the Stars "Gwiazdy", Moto &amp; Tech or Lifestyle "Styl Życia" section. Each module has two or three advertising spots. The client should provide a jpg / gif / png graphic with dimensions of 350x216px (the graphics will be scaled to 300x180 px) and the content of the teaser not longer than 50 characters (including spaces). The creative cannot contain advertising elements such as product name, client's logo, text on graphics. Graphics cannot have a border. The "advertisement" label will be automatically added to each box.
Note for the client: the image can be cropped to the available advertising space, by a maximum of 10% on each side, so it is important that the main elements of the graphic are as close as possible to the central part of the graphic. There should be no logos or text on the graphics. Graphics cannot have a border.</t>
  </si>
  <si>
    <t>Do każdego boxu automatycznie zostanie dodane oznaczenie „reklama". Format dostępny także w pakiecie Native Ad.
Uwaga dla klienta: obraz może zostać przycięty do dostępnej przestrzeni reklamowej, maksymalnie o 10% z każdej strony, dlatego ważne jest żeby główne elementy grafiki znajdowały się możliwie najbliżej centralnej części grafiki. Na grafice nie powinny znajdować się logotypy ani tekst. Grafika nie może mieć obramowania.</t>
  </si>
  <si>
    <t>The "advertisement" label will be added to each box automatically. The format is also available in the Native Ad package.
Note for the client: the image can be cropped to the available advertising space, by a maximum of 10% on each side, so it is important that the main elements of the graphic are as close as possible to the central part of the graphic. There should be no logos or text on the graphics. Graphics cannot have a border.</t>
  </si>
  <si>
    <t>• Dodatkowo dla każdego wideo należy dostarczyć tło w formacie *.jpg o rozmiarach 1280x720 oraz 720x1280, nazwany zgodnie z numerem slajdu, na którym wideo ma być wyświetlane. Plik powinien zawierać informację o możliwości odtworzenia wideo (np. Kliknij, aby obejrzeć; ikona playera).</t>
  </si>
  <si>
    <t>WP SG, o2 SG, WP Wiadomości, SportoweFakty, Pudelek, Money.pl, Serwisy Premium</t>
  </si>
  <si>
    <t>SG WP, o2, Program TV oraz serwisach Nowej Platformy Kontentowej (WP Kobieta, WP Facet, WP Gwiazdy, WP Opinie, WP Teleshow, WP Film, WP Turystyka, WP Kuchnia, WP Moto, WP Gry, WP Dom, WP Wiadomości, WP Finanse, WP Książki, Wawalove)</t>
  </si>
  <si>
    <t>WP SG, WP Pogoda, o2, WP Program TV, WP Facet, WP Teleshow, WP Film, WP Opinie, WP Turystyka, WP Gwiazdy, WP Gry, WP Wiadomości, WP Kuchnia, WP Finanse, WP Dom, WP Moto, WP Kobieta, WP Książki, WP Wawalove.</t>
  </si>
  <si>
    <t>*Serwisy Premium: WP Kobieta, WP Facet, WP Gwiazdy, WP Opinie, WP Teleshow, WP Film, WP Turystyka, WP Kuchnia, WP Moto, WP Gry, WP Dom, WP Wiadomości, WP Finanse, WP Książki, Wawalove.</t>
  </si>
  <si>
    <t>(stopka dostępna jest jedynie na potrzeby produktów medycznych, jako miejsce prezentacji legal tekstu, jedynie na wybranych serwisach: Parenting, abcZdrowie, serwisach premium, tj. dom.wp.pl, facet.wp.pl, film.wp.pl, gwiazdy.wp.pl, kobieta.wp.pl, kuchnia.wp.pl, moto.wp.pl, opinie.wp.pl, teleshow.wp.pl, turystyka.wp.pl, wiadomosci.wp.pl)</t>
  </si>
  <si>
    <t>górny - 680x50px, dolny - 680x100px</t>
  </si>
  <si>
    <t>360x600</t>
  </si>
  <si>
    <t>Obszar widoczny na wszystkich telefonach to 300x400px (pion) oraz 400x300px (poziom)</t>
  </si>
  <si>
    <t>To statyczna, pełnoekranowa kreacja, która jest ukryta pod treściami redakcyjnymi, emitowana ze slotu rectangle (widoczne okno). Użytkownik poprzez przesuwanie palcem po ekranie stopniowo zapoznaje się z komunikatem reklamowym.</t>
  </si>
  <si>
    <t>I tis a full-screen creation which is hidden under editorial contents, broadcast from a rectangle slot (visible window). By moving the finger along the screen the user gradually sees the advertising message.</t>
  </si>
  <si>
    <t>The visible creation area in all telephones is 300x400px (vertical) and 400x300px (horizontal), the remaining part of the creation will be visible only on telephones with higher screen resolution.</t>
  </si>
  <si>
    <t>Wymiary: 300x535px (pion) oraz 535x300px (poziom)</t>
  </si>
  <si>
    <t>Obszar widoczny kreacji na wszystkich telefonach to 300x400px (pion) oraz 400x300px (poziom), pozostała część kreacji będzie widoczna jedynie na telefonach o większej rozdzielczości ekranu.</t>
  </si>
  <si>
    <t>Kreacje tworzone za pomocą narzędzi do generowania banerów html5. Np. Adobe Animate, Google Web Designer. W przypadku tych form nie możemy zagwarantować poprawnego wyświetlenia na urządzeniach mobilnych. Kreacje html5 mogą korzystać z zewnętrznych bibliotek takich jak: createjs, tweenlite, jquery itp. Użycie bibliotek zewnętrznych może negatywnie wpływać na wydajność kreacji - w takim wypadku nie odpowiadamy za poprawność i szybkość ładowania reklamy. Prosimy o korzystanie z bibliotek z rozwagą.</t>
  </si>
  <si>
    <t>Kreacje Powinny być przygotowane tak aby poprawnie ładowały się w ramkach. Jeżeli specyfikacja formatu wymaga tego aby kreacja się skalowała to kreacja html5 powinna być przygotowana jako skalowalna. Margines elementu powinien być ustawiony na 0 tak aby kreacja zaczynała się w lewym górnym rogu bez przesunięcia. Elementy klikalne powinny mieć ustawione styl „cursor: pointer;”.</t>
  </si>
  <si>
    <t>Creations developed using html5 banner generation tools, such as: Adobe Animate, Google Web Designer. We cannot guarantee that these forms will be properly displayed on mobile devices. HTML5 creations may use external libraries, such as createjs, tweenlite, jquery etc. however the use of external libraries may adversely affect the creation’s performance; in such a case we are not responsible for how correctly and how fast the ad will load. Please use them with caution.</t>
  </si>
  <si>
    <t>The creations should be prepared in such a way as to load correctly in frames. If the format specification requires a creation to be scalable then a html5 creation should be prepared as scalable. The margin of the &lt;body&gt; element should be set at 0 so that the creation begins in the top left corner without any shift. Clickable elements should have the “cursor: pointer;”.</t>
  </si>
  <si>
    <t>Dodatkowo można podpiąć "clicka" pod element nadając mu atrybut data-link="click", data-link="click1", data-link="click2" itd.</t>
  </si>
  <si>
    <t>Taki element zostanie ostylowany tak aby wyswietlała się nad nim łapka oraz zostanie pod niego podpięta odpowiednia funkcja przekierowująca.</t>
  </si>
  <si>
    <t>Additionally, a "click" can be linked to an element, while giving it the attribute of data-link="click", data-link="click1", data-link="click2" etc.</t>
  </si>
  <si>
    <t>This element will be styled in such a way so as to a hand is displayed above it and a relevant redirection function will be linked to it.</t>
  </si>
  <si>
    <t>Powyższa metoda powinna zostac wywołana tylko po kliknięciu w przycisk "zamknij".</t>
  </si>
  <si>
    <t>Automatyczne zamknięcie kreacji po określonym czasie jest realizowane poza obrębem kreacji.</t>
  </si>
  <si>
    <t>This method should be called only after the “close” button is clicked.</t>
  </si>
  <si>
    <t>Automatic closing of the creation after a specified period of time is executed outside of the creation.</t>
  </si>
  <si>
    <t>• grafiki (jpeg, gif, png, svg)</t>
  </si>
  <si>
    <t>• artworks (jpeg, gif, png, svg)</t>
  </si>
  <si>
    <t>Content Box SG WP Rotacyjny</t>
  </si>
  <si>
    <t xml:space="preserve">Content Box o2 </t>
  </si>
  <si>
    <t xml:space="preserve">Content Box Money </t>
  </si>
  <si>
    <t>Content Box Money Mobile</t>
  </si>
  <si>
    <t>Content Box SG WP XL Rotacyjny</t>
  </si>
  <si>
    <t>Content Box Money XL</t>
  </si>
  <si>
    <t>Content Box Money XL Mobile</t>
  </si>
  <si>
    <t xml:space="preserve">1160x300 </t>
  </si>
  <si>
    <t>40  kB</t>
  </si>
  <si>
    <t>SportoweFakty SG</t>
  </si>
  <si>
    <t>Money.pl SG</t>
  </si>
  <si>
    <t>Content Box XL</t>
  </si>
  <si>
    <t>Content Box XL Mobile</t>
  </si>
  <si>
    <t>1160x600</t>
  </si>
  <si>
    <t>Rectangle aktywizujący</t>
  </si>
  <si>
    <t>Kreacja jpg/png 600x500px o wadze do 40 kB, osobno CTA do 32 znaków, kolory RGB/HEX czcionki oraz tła w ramach CTA. Więcej szczegółów w zakładce ‘ogólne zasady MOBILE’ w punkcie 10.4.</t>
  </si>
  <si>
    <t>2. Kreacje reklamowe (display)</t>
  </si>
  <si>
    <t>2.1. Kreacje Standardowe</t>
  </si>
  <si>
    <t>2.2. Kreacje Rozwijalne</t>
  </si>
  <si>
    <t>2.3. Kreacje Typu Push</t>
  </si>
  <si>
    <t>2.4. Kreacje Scrollowane</t>
  </si>
  <si>
    <t>2.5. Reklama Natywna/Native Ad</t>
  </si>
  <si>
    <t>2.6. Site Takeover</t>
  </si>
  <si>
    <t>2.7. Screening</t>
  </si>
  <si>
    <t>2.7.1. Screening Standardowy</t>
  </si>
  <si>
    <t>2.7.2. Screening Interaktywny (z kurtyną)</t>
  </si>
  <si>
    <t>2.7.3. Multiscreening</t>
  </si>
  <si>
    <t>2.8. Panel Premium</t>
  </si>
  <si>
    <t>2.8.1. Panel Premium</t>
  </si>
  <si>
    <t>2.8.2. Panel Premium XL</t>
  </si>
  <si>
    <t>2.8.3. Panel Premium Scroll</t>
  </si>
  <si>
    <t>2.8.4. Panel Premium Scroll XL</t>
  </si>
  <si>
    <t>2.9. Welcome Screen</t>
  </si>
  <si>
    <t>2.9.1. Welcome Screen XL</t>
  </si>
  <si>
    <t>2.9.2. Welcome Screen Full Page</t>
  </si>
  <si>
    <t>2.10. Commercial Break</t>
  </si>
  <si>
    <t>2.10.1. Commercial Break XL</t>
  </si>
  <si>
    <t>2.10.2. Commercial Break Full Page</t>
  </si>
  <si>
    <t>2.11. Paralaxa Reveal Desktop</t>
  </si>
  <si>
    <t>3. Kreacje reklamowe (wideo i audio)</t>
  </si>
  <si>
    <t>3.1. Inbanner Video Ad</t>
  </si>
  <si>
    <t>3.2. Instream Audio Ad</t>
  </si>
  <si>
    <t>3.3. Reklamy w Portalowym Odtwarzaczu Wideo</t>
  </si>
  <si>
    <t>3.3.1. Instream Video Ad / Preroll</t>
  </si>
  <si>
    <t>3.3.2. Invideo Banner</t>
  </si>
  <si>
    <t>3.3.3. Spoty interaktywne</t>
  </si>
  <si>
    <t>3.3.4. Branding Playera</t>
  </si>
  <si>
    <t>3.4. Outstream Video Ad</t>
  </si>
  <si>
    <t>3.5. PauseAd</t>
  </si>
  <si>
    <t>3.6. StartAd</t>
  </si>
  <si>
    <t>4. Kreacje dedykowane na poszczególne serwisy</t>
  </si>
  <si>
    <t>4.1. Dodatkowe Kreacje na Stronie Głównej WP</t>
  </si>
  <si>
    <t>4.1.1. Zalecenia ogólne</t>
  </si>
  <si>
    <t>4.1.2. WP Box</t>
  </si>
  <si>
    <t>4.2. Dodatkowe kreacje na stronie głównej O2</t>
  </si>
  <si>
    <t>4.2.1. Zalecenia ogólne</t>
  </si>
  <si>
    <t>4.2.2. o2 Box</t>
  </si>
  <si>
    <t>4.2.3. Native Ad 20 / Native Ad 21</t>
  </si>
  <si>
    <t>4.2.4. MidBox o2</t>
  </si>
  <si>
    <t>4.3. Dodatkowe kreacje na WP SportoweFakty</t>
  </si>
  <si>
    <t>4.3.1. Branding Ankiety, Tabeli, Quizu Sportowe Fakty - Desktop</t>
  </si>
  <si>
    <t>4.3.2. Branding Kolumny "Dziś w TV" Sportowe Fakty - Desktop</t>
  </si>
  <si>
    <t>4.3.3. Sponsor Relacji - Desktop</t>
  </si>
  <si>
    <t>4.4. Dodatkowe Kreacje na Stronie Głównej Money</t>
  </si>
  <si>
    <t>4.4.1. Content Box XL</t>
  </si>
  <si>
    <t>4.4.2. Money Box</t>
  </si>
  <si>
    <t>4.5. Dodatkowe Kreacje w Serwisie Pudelek</t>
  </si>
  <si>
    <t>4.5.1. Native Ad HotNews 21, 22 lub 23</t>
  </si>
  <si>
    <t>4.6. Dodatkowe Kreacje na Serwisie Program TV</t>
  </si>
  <si>
    <t>4.6.1. Pozycjonowanie Kolumny Kanału</t>
  </si>
  <si>
    <t>4.6.2. Branding Kanału w Ramówce</t>
  </si>
  <si>
    <t>4.6.3. Partner Programu</t>
  </si>
  <si>
    <t>4.6.4. Hity Dnia</t>
  </si>
  <si>
    <t>5. Mailing i Poczta</t>
  </si>
  <si>
    <t>5.1. Mailing</t>
  </si>
  <si>
    <t>5.1.1. Informacje ogólne</t>
  </si>
  <si>
    <t>5.1.2. Podstawowe wymagania</t>
  </si>
  <si>
    <t>5.1.3. Mailing Standardowy</t>
  </si>
  <si>
    <t>5.1.4. Mailing Personalizowany</t>
  </si>
  <si>
    <t>5.1.5. Mailing Podświetlony</t>
  </si>
  <si>
    <t>5.1.6. Mailing Dynamiczny</t>
  </si>
  <si>
    <t>5.2. Kreacje Display na Poczcie</t>
  </si>
  <si>
    <t>5.2.1. Podstawowe wymagania</t>
  </si>
  <si>
    <t>5.2.2. Login Box</t>
  </si>
  <si>
    <t>5.2.3. Full Page Login Box</t>
  </si>
  <si>
    <t>5.2.4. Logout Box</t>
  </si>
  <si>
    <t>5.2.6. Native Link</t>
  </si>
  <si>
    <t>6. Formaty niestandardowe</t>
  </si>
  <si>
    <t>6.1. Branding</t>
  </si>
  <si>
    <t>6.2. Glonews na Stronie Głównej WP</t>
  </si>
  <si>
    <t>7. Kreacje Dynamiczne</t>
  </si>
  <si>
    <t>7.1. Elementy wspólne dla wszystkich formatów</t>
  </si>
  <si>
    <t>7.1.1. Kody PX</t>
  </si>
  <si>
    <t>7.1.2. Feed Produktowy</t>
  </si>
  <si>
    <t>7.1.3. Logotyp</t>
  </si>
  <si>
    <t>7.3. Content Driven Commerce (CDC)</t>
  </si>
  <si>
    <t>7.4. Display Background</t>
  </si>
  <si>
    <t>7.5. Display Dynamiczny</t>
  </si>
  <si>
    <t>7.6. Mailing - Dynamiczny</t>
  </si>
  <si>
    <t>7.7. Native Link Dynamiczny</t>
  </si>
  <si>
    <t>2. Advertising creations (display)</t>
  </si>
  <si>
    <t>2.1. Standard creations</t>
  </si>
  <si>
    <t>2.2. Expandable creations</t>
  </si>
  <si>
    <t>2.3. Push down creations</t>
  </si>
  <si>
    <t>2.4. Scroll creations</t>
  </si>
  <si>
    <t>2.5. Native Advertising/Native Ad</t>
  </si>
  <si>
    <t>2.7.2. Interactive Screening (with curtain)</t>
  </si>
  <si>
    <t>2.11. Parallax Reveal Desktop</t>
  </si>
  <si>
    <t>3. Ad creations (video and audio)</t>
  </si>
  <si>
    <t>3.3. Ads in the portal’s video player</t>
  </si>
  <si>
    <t>3.3.3. Interactive spots</t>
  </si>
  <si>
    <t>3.3.4. Player branding</t>
  </si>
  <si>
    <t>4. Creations dedicated to respective services</t>
  </si>
  <si>
    <t>4.1. Additional creations on WP’s main page</t>
  </si>
  <si>
    <t>4.1.1. General recommendations</t>
  </si>
  <si>
    <t>4.2. Additional creations on O2’s main page</t>
  </si>
  <si>
    <t>4.2.1. General recommendations</t>
  </si>
  <si>
    <t>4.3. Additional creations on WP SportoweFakty</t>
  </si>
  <si>
    <t>4.3.1. Branding of a Sportowe Fakty questionnaire, table, quiz – Desktop</t>
  </si>
  <si>
    <t>4.3.3. Sponsor of coverage - Desktop</t>
  </si>
  <si>
    <t>4.4. Additional creations on the Money main page</t>
  </si>
  <si>
    <t>4.5. Additional creations in the Pudelek service</t>
  </si>
  <si>
    <t>4.6. Additional creations on the Program TV site</t>
  </si>
  <si>
    <t>4.6.1. Positioning of the channel column</t>
  </si>
  <si>
    <t>4.6.2. Channel Branding</t>
  </si>
  <si>
    <t>4.6.3. Program partner</t>
  </si>
  <si>
    <t>4.6.4. Hits of the day</t>
  </si>
  <si>
    <t>5. Mailing and e-mail</t>
  </si>
  <si>
    <t>5.1.1. General information</t>
  </si>
  <si>
    <t>5.1.2. Basic requirements</t>
  </si>
  <si>
    <t>5.1.3. Standard Mailing</t>
  </si>
  <si>
    <t>5.1.4. Personalized Mailing</t>
  </si>
  <si>
    <t>5.1.5. Highlighted Mailing</t>
  </si>
  <si>
    <t>5.1.6. Dynamic Mailing</t>
  </si>
  <si>
    <t>5.2. Display creations in mail</t>
  </si>
  <si>
    <t>5.2.1. Basic requirements</t>
  </si>
  <si>
    <t>6. Non standard formats</t>
  </si>
  <si>
    <t>6.2. Glonews on the WP Home Page</t>
  </si>
  <si>
    <t>7. Dynamic formats</t>
  </si>
  <si>
    <t>7.1. Common elements for all formats</t>
  </si>
  <si>
    <t>7.1.1. PX Codes</t>
  </si>
  <si>
    <t>7.1.2. Product feed</t>
  </si>
  <si>
    <t>7.1.3. Logo</t>
  </si>
  <si>
    <t>7.6. Mailing - dynamic</t>
  </si>
  <si>
    <t>7.7. Dynamic Native Link</t>
  </si>
  <si>
    <t>1. Ogólne zasady dotyczące kreacji reklamowych - Mobile</t>
  </si>
  <si>
    <t>1.1. Reklama mobilna</t>
  </si>
  <si>
    <t>1.2. Reklama w aplikacjach</t>
  </si>
  <si>
    <t>1.3. Reklama cross-device</t>
  </si>
  <si>
    <t>1.4. Komunikacja zewnętrzna</t>
  </si>
  <si>
    <t>1.5. Strony docelowe</t>
  </si>
  <si>
    <t>1.6. Targetowanie</t>
  </si>
  <si>
    <t>1.7. Fałszywe kreacje</t>
  </si>
  <si>
    <t>1.8. Pozostałe informacje</t>
  </si>
  <si>
    <t>2. Kreacje reklamowe (mobile)</t>
  </si>
  <si>
    <t>2.2. Panel Premium Mobilny</t>
  </si>
  <si>
    <t>2.2.1. Panel Premium Fullpage Mobilny</t>
  </si>
  <si>
    <t>2.3. Commercial Break mobilny</t>
  </si>
  <si>
    <t>2.3.1. Commercial Break Full Page mobilny</t>
  </si>
  <si>
    <t>2.4. Rectangle Aktywizujący</t>
  </si>
  <si>
    <t>2.5. Halfpage</t>
  </si>
  <si>
    <t>2.5.1. Content Halfpage</t>
  </si>
  <si>
    <t>1. General rules of advertising creations - Mobile</t>
  </si>
  <si>
    <t>1.1. Mobile advertising</t>
  </si>
  <si>
    <t>1.2. Advertising in applications</t>
  </si>
  <si>
    <t>1.3. Cross-device advertising</t>
  </si>
  <si>
    <t>1.4. External communication</t>
  </si>
  <si>
    <t>1.5. Target sites</t>
  </si>
  <si>
    <t>1.6. Targeting</t>
  </si>
  <si>
    <t>1.7. False creations</t>
  </si>
  <si>
    <t>1.8. Other information</t>
  </si>
  <si>
    <t>2. Advertising creations (mobile)</t>
  </si>
  <si>
    <t>2.2. Panel Premium Mobile</t>
  </si>
  <si>
    <t>2.2.1. Panel Premium Fullpage Mobile</t>
  </si>
  <si>
    <t>2.3. Commercial Break Mobile</t>
  </si>
  <si>
    <t>2.3.1. Commercial Break Full Page Mobile</t>
  </si>
  <si>
    <t>2.4. Activating Rectangle</t>
  </si>
  <si>
    <t>WP SG, o2, WP Sportowe Fakty, Money.pl (bez subdomen), Pakiet Serwisów Premium, Poczta WP i o2.</t>
  </si>
  <si>
    <t>Premium Panel XL is a more advanced version of the Premium Panel (see 2.7). Premium Panel XL consists of a creation that is 720px high. As a standard, the top 120px of the creation is visible; after the expansion (user action, click or tap), the remaining 600px is shown.</t>
  </si>
  <si>
    <t>1) Two main creations sized 1920x720px and weighing up to 150 kB (png/jpeg/gif). The creation may not be scalable and the advertising area should occupy the middle part that is 970px wide (first creation) and 1200px (second creation). The top right corner of the advertising area (50px high and at least 150px wide) should be available for the expand-collapse button. The remaining margins should be filled with one color. The format is png/jpeg/gif.</t>
  </si>
  <si>
    <t>x84, x85, x86</t>
  </si>
  <si>
    <t>SportoweFakty (z wyłączeniem widoku relacji live piłka nożna)</t>
  </si>
  <si>
    <t>620x200 (opcjonalnie 940x200)</t>
  </si>
  <si>
    <t>640x280, 300x250, 300x600</t>
  </si>
  <si>
    <t>300x250, 300x600</t>
  </si>
  <si>
    <t>Leadownik Mobile</t>
  </si>
  <si>
    <t>Leadownik Desktop</t>
  </si>
  <si>
    <t>• W przypadku użycia kreacji zaślepkowej powinna ona ważyć do 150 kB.</t>
  </si>
  <si>
    <t>• If a thumbnail creation is used, it should be no more than 150 kB in size.</t>
  </si>
  <si>
    <t>• Avatar → artwork, 1:1 ratio, min. size 300x300px (optional)</t>
  </si>
  <si>
    <t>Prawo.Money.pl, Msp.money.pl, money.pl / gospodarka / SG Money, Serwis Finansowy Money (Giełda, Waluty, Gospodarka-artykuły) - nowa wersja</t>
  </si>
  <si>
    <t>Opis funkcjonalności</t>
  </si>
  <si>
    <t>Wersja serwisu</t>
  </si>
  <si>
    <t>Miejsce emisji</t>
  </si>
  <si>
    <t>Szczegółowe informacje</t>
  </si>
  <si>
    <t>Rich Media</t>
  </si>
  <si>
    <t>Screening Push</t>
  </si>
  <si>
    <t>Kreacja typu push screening z buttonem zachęcającym do kliknięcia.
Kliknięcie zsuwa stronę na dół inicjując uruchomienie pełnoekranowego spotu reklamowego.
Możliwość dodania spotu wideo, galerii zdjęć lub innych interaktywności.</t>
  </si>
  <si>
    <t>richmedia@grupawp.pl</t>
  </si>
  <si>
    <t>Halfpage Sidekick</t>
  </si>
  <si>
    <t>Kreacja typu side kick z buttonem zachęcającym do kliknięcia.
Kliknięcie przesuwa stronę w bok inicjując uruchomienie pełnoekranowego spotu reklamowego.
Możliwość dodania spotu wideo, galerii zdjęć lub innych interaktywności.</t>
  </si>
  <si>
    <t>Halfpage Swipe</t>
  </si>
  <si>
    <t>Kreacja w formacie Halfpage
Użytkownik kilkając w strzałki na kreacji inicjuje obracanie się kreacji.
Możliwość umieszczenia na każdej z kreacji dodadkowych interaktywności oraz oddzielnego linkowania.</t>
  </si>
  <si>
    <t>Kreacja w formacie Halfpage
Użytkownik przesuwając palcem w lewo lub w prawo inicjuje obracanie się kreacji.
Możliwość umieszczenia na każdej z kreacji dodadkowych interaktywności oraz oddzielnego linkowania.</t>
  </si>
  <si>
    <t>ContentBox Swipe</t>
  </si>
  <si>
    <t>ContentBox Wideo</t>
  </si>
  <si>
    <t>Emisja na Stronie Głównej WP nad wybranym modułem (sport, biznes, gwiazdy)
Kreacja składająca się z tapety i jednego lub kilku bannerów (max. 3) z wideo.
Możliwość umieszczenia w playerze wideo do 15sec lub embedowego playera YouTube.
Użytkownik za pomocą strzałek porusza się między bannerami.
Na mobile emisja banera skalowalnego.</t>
  </si>
  <si>
    <t>ContentBox z feedem</t>
  </si>
  <si>
    <t>Emisja na Stronie Głównej WP nad wybranym modułem (sport, biznes, gwiazdy)
Kreacja składająca się z tapety i bannerów (max. 5) z feedem produktowym.
Użytkownik za pomocą strzałek porusza się między bannerami.
Na mobile emisja banera skalowalnego.</t>
  </si>
  <si>
    <t>Wideo z nakładką interaktywną</t>
  </si>
  <si>
    <t>Kreacja typu In Stream Video Ad wzbogacona o elementy interakcji w formie nakładki lub nakładek zachęcających do kliknięcia.
Nakładki mogą rotować i pojawić się w dowolnym miejscu i w dowolnej konfiguracji zgodnie ze scenariuszem danej kampanii.
Nakładki mogą linkować do różnych Landing Page.</t>
  </si>
  <si>
    <t>WP Pilot, WP Wideo, OpenFM</t>
  </si>
  <si>
    <t>Wideo z feedem produktowym</t>
  </si>
  <si>
    <t>Kreacja typu In Stream Video Ad wzbogacona o elementy interakcji w formie feedów produktowych.
Nakładki z feedem mogą rotować i pojawić się w dowolnym miejscu i w dowolnej konfiguracji zgodnie ze scenariuszem danej kampanii.</t>
  </si>
  <si>
    <t>Wideo z planszą produktową</t>
  </si>
  <si>
    <t>Kreacja typu In Stream Video Ad wzbogacona o elementy interakcji w formie planszy z feedem produktowym.
Po kliknięciu przez użytkownika w button zachęcający do sprawdzenia oferty następuje wstrzymanie odtwarzania wideo, a w oknie player’a wyświetlana jest plansza z feedem produktowym. Po zamknięciu planszy z feedem wznawiane jest odtwarzanie wideo.</t>
  </si>
  <si>
    <t>Paralaksa</t>
  </si>
  <si>
    <t>Kreacja emitowana pod warstwą strony.
Użytkownik przewijając treść odkrywa kreację, która całkowicie wypełnia ekran jego urządzenia mobilnego. Możliwość dodania spotu wideo, galerii zdjęć lub innych interaktywności.</t>
  </si>
  <si>
    <t>Specyfikacja produktów Rich Media</t>
  </si>
  <si>
    <t>Emisja na Stronie Głównej WP nad wybranym modułem (sport, biznes, gwiazdy).
Kreacja składająca się z tapety i min. 3 bannerów.
Użytkownik za pomocą strzałek porusza się między bannerami.
Na mobile emisja banera skalowalnego.</t>
  </si>
  <si>
    <t>Szczegółowe wytyczne mailingu dynamicznego zawarte są w punkcie 7.6</t>
  </si>
  <si>
    <t>630px i 980px</t>
  </si>
  <si>
    <t>• size: width 1366px, site cutout: 972px</t>
  </si>
  <si>
    <t>• rozmiar: szerokość 1366px, wycięcie na serwis: 972px</t>
  </si>
  <si>
    <t>Wizualizacja &gt;&gt;</t>
  </si>
  <si>
    <t>Wizualizacja &gt;&gt;&gt;</t>
  </si>
  <si>
    <t>Visualisation &gt;&gt;&gt;</t>
  </si>
  <si>
    <t>WP Okazje Toolbox</t>
  </si>
  <si>
    <t>7.2. WP Okazje Toolbox</t>
  </si>
  <si>
    <t>7.2. WP Okazje Toolbox (WP Promotions)</t>
  </si>
  <si>
    <t>Visualisation &gt;&gt;</t>
  </si>
  <si>
    <t>Paralaxa Full Page</t>
  </si>
  <si>
    <t>1565x720 (układ poziomy) oraz 720x1565 (układ pionowy)</t>
  </si>
  <si>
    <t>Statyczna, pełnoekranowa kreacja, która jest ukryta pod treściami redakcyjnymi, emitowana w miejscu halfpage'a mobilnego. Użytkownik poprzez przesuwanie palcem po ekranie stopniowo zapoznaje się z komunikatem reklamowym.</t>
  </si>
  <si>
    <t>• Rozmiary: 1565x720px (układ poziomy) oraz 720x1565px (układ pionowy)</t>
  </si>
  <si>
    <t>A static, full-screen creative that is hidden under editorial content, displayed in place of the mobile halfpage. By sliding a finger across the screen, the user gradually gets acquainted with the advertising message.</t>
  </si>
  <si>
    <t>• Sizes: 1565x720px (horizontal layout) and 720x1565px (vertical layout)</t>
  </si>
  <si>
    <t>Format pozwalający na skuteczne zbieranie jakościowych leadów. Kreacja z formularzem / leadownik umożliwia użytkownikowi uzupełnienie swoich danych bezpośrednio na kreacji reklamowej, bez potrzeby przekierowania na LP klienta. Po kliknięciu w CTA na kreacji reklamowej, dane z formularza są zapisywane bezpośrednio do bazy na serwerze klienta.
Po kliknięciu w CTA na formularzu pojawia się tekst z podziękowaniem. Poszczególne etapy nie wymagają przeładowywania strony, kreacje działają zarówno w wersji desktop jak i mobile.</t>
  </si>
  <si>
    <t>• dostępne rozmiary: 640x280px, 300x250px, 300x600px</t>
  </si>
  <si>
    <t xml:space="preserve">Format pozwalający na skuteczne zbieranie jakościowych leadów. Kreacja z formularzem / leadownik umożliwia użytkownikowi uzupełnienie swoich danych bezpośrednio na kreacji reklamowej, bez potrzeby przekierowania na LP klienta. </t>
  </si>
  <si>
    <t>Po kliknięciu w CTA na kreacji reklamowej, dane z formularza są zapisywane bezpośrednio do bazy na serwerze klienta.
Po kliknięciu w CTA na formularzu pojawia się tekst z podziękowaniem. Poszczególne etapy nie wymagają przeładowywania strony, kreacje działają zarówno w wersji desktop jak i mobile.</t>
  </si>
  <si>
    <t>• avaible sizes: 640x280px, 300x250px, 300x600px</t>
  </si>
  <si>
    <t>An advertising form that allows you to effectively collect quality leads. Creation with a form / leader allows the user to fill in their data directly on the advertising creation, without the need to redirect to the customer's LP.</t>
  </si>
  <si>
    <t>After clicking on the CTA on the creative, the data from the form is saved directly to the database on the client's server.
After clicking on the CTA, a thank you text appears on the form. The individual stages do not require reloading the page, the creations work in both desktop and mobile versions.</t>
  </si>
  <si>
    <t>Wymagania techniczne:</t>
  </si>
  <si>
    <t>• Dostęp do API, pozwalający na przekazanie przez kreację danych bezpośrednio do bazy w domenie klienta. Skrypt klienta musi umożliwić przesłanie zapytania z domeny wp.pl</t>
  </si>
  <si>
    <t>• Po kliknięciu w CTA wywoływane jest przekierowanie na domenę klienta, w którym zawarte będą parametry wprowadzone przez użytkownika na kreacji. Stąd do poprawnego działania niezbędne są:</t>
  </si>
  <si>
    <t>o informacja o domenie na którą ma prowadzić przekierowanie (tu wystarczy sam adres URL do strony z działającym skryptem)</t>
  </si>
  <si>
    <t>o informacja o formacie danych które należy przesłać w zapytaniu</t>
  </si>
  <si>
    <t>o dodanie stron w domenie wp.pl na whitelistę, tak by skrypt nie zablokował próby przekazania danych</t>
  </si>
  <si>
    <t>o ustalenie pól wymaganych do przekazania oraz informacji w jaki sposób uzupełniać pozostałe parametry zapytania wymagane przez skrypt, a które nie znajdują się na formularzu</t>
  </si>
  <si>
    <t xml:space="preserve">• Grafika, która stanowi tło formularza - Waga do 150kB. Grafika nie może zawierać pól formularza oraz CTA.  </t>
  </si>
  <si>
    <t>• Grafika prezentowana użytkownikowi po kliknięciu w CTA i poprawnym przesłaniu danych</t>
  </si>
  <si>
    <t>• URL do polityki prywatności klienta (UWAGA! Wirtualna Polska nie zbiera danych z wypełnionego formularza, a jedynie przekazuje je do LP lub bezpośrednio do bazy klienta). W dolnej części kreacji wymagany jest tekst informujący o podmiocie zbierającym dane, np.:</t>
  </si>
  <si>
    <t>………………………………….. jest administratorem Twoich danych osobowych dla celów związanych z realizacją Twojego zapytania. Masz prawo m.in. do żądania dostępu do danych, sprostowania, usunięcia lub ograniczenia ich przetwarzania. WIĘCEJ</t>
  </si>
  <si>
    <t>W pustym miejscu (………….) znajdują się dane teleadresowe klienta. Tekst WIĘCEJ - jest linkiem, który przekierowuje na politykę prywatności klienta, znajdującą się na LP.</t>
  </si>
  <si>
    <t>Leadownik rozróżniamy na: Leadownik API oraz Leadownik LP:</t>
  </si>
  <si>
    <t>• Leadownik LP to kreacja reklamowa, w ramach której użytkownik może uzupełnić formularz bezpośrednio na kreacji, a po kliknięciu w CTA zostaje przekierowany na LP w domenie klienta, na którym otrzymuje częściowo uzupełniony formularz. Dopiero po jego uzupełnieniu i zatwierdzeniu oraz kliknięciu w CTA, dane zapisywane są w bazie.</t>
  </si>
  <si>
    <t>• Leadownik API (kreacja z formularzem API) pomija etap LP i pozwala na zapisanie danych bez dodatkowego przekierowania, wykorzystując do tego skrypt na stronie klienta (API).</t>
  </si>
  <si>
    <t>Wymagania do leadownika API:</t>
  </si>
  <si>
    <t>• URL do polityki prywatności klienta</t>
  </si>
  <si>
    <t>Wymagania do leadownika LP:</t>
  </si>
  <si>
    <t>• Zmodyfikowanie LP po stronie klienta</t>
  </si>
  <si>
    <t>• Grafika, która stanowi tło formularza</t>
  </si>
  <si>
    <t>Technical requirements:</t>
  </si>
  <si>
    <t>• Access to API, allowing data creation to be transferred directly to the database in the customer's domain. The client's script must enable sending a query from the wp.pl domain</t>
  </si>
  <si>
    <t>• Access to API, allowing data creation to be transferred directly to the database in the client's domain. The client's script must enable sending a query from the wp.pl domain</t>
  </si>
  <si>
    <t>• After clicking on the CTA, a redirection to the client's domain will be triggered, in which the parameters entered by the user on the creation will be included. Hence, for proper operation, the following are necessary:</t>
  </si>
  <si>
    <t>information about the domain to which the redirect should lead (here, the URL to the page with the running script is enough)</t>
  </si>
  <si>
    <t>information about the data format to be sent in the request</t>
  </si>
  <si>
    <t>adding pages in the wp.pl domain to a whitelist, so that the script does not block the attempt to transfer data</t>
  </si>
  <si>
    <t>determining the fields required to be submitted and information on how to complete the other query parameters required by the script, which are not on the form</t>
  </si>
  <si>
    <t>• Graphics that constitute the background of the form - Weight up to 150kB. Graphics cannot contain form fields and CTA.</t>
  </si>
  <si>
    <t>• Graphics presented to the user after clicking on the CTA and correctly sending the data</t>
  </si>
  <si>
    <t>• URL to the customer's privacy policy (NOTE! Wirtualna Polska does not collect data from the completed form, but only transfers it to the LP or directly to the customer database). At the bottom of the creative, a text informing about the data collector is required, e.g .:</t>
  </si>
  <si>
    <t>………………………………… .. is the administrator of your personal data for the purposes related to the implementation of your inquiry. You have the right, among others to request access to data, rectification, deletion or limitation of their processing. MORE</t>
  </si>
  <si>
    <t>The empty place (………….) contains the client's contact details. Text MORE - is a link that redirects to the client's privacy policy, located on LP.</t>
  </si>
  <si>
    <t>Audience Lead Collector is distinguished into: Audience Lead Collector API and Audience Lead Collector LP:</t>
  </si>
  <si>
    <t>• Audience Lead Collector LP is an advertising creative in which the user can complete the form directly on the creation, and after clicking on the CTA, he is redirected to the LP in the client's domain, where he receives a partially completed form. Only after completing and approving it and clicking on CTA, the data is saved in the database.</t>
  </si>
  <si>
    <t>• Audience Lead Collector API (creation with an API form) skips the LP stage and allows you to save the data without additional redirection, using a script on the client's website (API).</t>
  </si>
  <si>
    <t>Requirements for the Audience Lead Collector API:</t>
  </si>
  <si>
    <t>Requirements for the Audience Lead Collector LP:</t>
  </si>
  <si>
    <t>• A graphic file that serves as the background of the form</t>
  </si>
  <si>
    <t>• URL to the client's privacy policy</t>
  </si>
  <si>
    <t>• Modifying LP on the client side</t>
  </si>
  <si>
    <t>50 kB/150 kB (HTML5)</t>
  </si>
  <si>
    <t>Instream Audio Ad to spot reklamowy emitowany w aplikacji radiowej Wirtualnej Polski Media: Open FM. Test wywołuje się klikając w przycisk: Włącz Midroll Audio.</t>
  </si>
  <si>
    <t>4.3.2. Branding of a Sportowe Fakty “Dziś w TV” column – Desktop</t>
  </si>
  <si>
    <t>2.6. OneTap Billboard</t>
  </si>
  <si>
    <t>2.7. Paralaxa Mobile</t>
  </si>
  <si>
    <t>2.8. Kreacje Rich Media</t>
  </si>
  <si>
    <t>2.8.1. Interactive Stories</t>
  </si>
  <si>
    <t>2.9. Reklama Natywna / Native Ad</t>
  </si>
  <si>
    <t>2.10. Dodatkowe Kreacje Reklamowe na Mobilnej Stronie Głównej WP</t>
  </si>
  <si>
    <t>2.10.1. Midbox Mobilny</t>
  </si>
  <si>
    <t>2.10.2. Glonews Mobilny</t>
  </si>
  <si>
    <t>2.10.3. Native Ad WP SG (dotyczy modułów tematycznych: Wiadomości, Sport, Biznes, Gwiazdy, Moto&amp;Tech, Styl życia, Turystyka)</t>
  </si>
  <si>
    <t>2.10.4. Content Box Mobilny</t>
  </si>
  <si>
    <t>2.10.5. Content Box XL Mobilny</t>
  </si>
  <si>
    <t>2.11. Dodatkowe Kreacje Reklamowe na SG o2</t>
  </si>
  <si>
    <t>2.11.1. Native Ad 20 / Native Ad 21</t>
  </si>
  <si>
    <t>2.11.2. Content Box Mobilny o2</t>
  </si>
  <si>
    <t>2.12. Dodatkowe Kreacje Reklamowe na WP Program TV</t>
  </si>
  <si>
    <t>2.12.1. Pozycjonowanie Kolumny Kanału</t>
  </si>
  <si>
    <t>2.12.2. Partner Programu</t>
  </si>
  <si>
    <t>2.13. Dodatkowe Kreacje Reklamowe na WP Sportowefakty</t>
  </si>
  <si>
    <t>2.13.1. Branding Ankiety, Tabeli, Quizu Sportowe Fakty - Mobile</t>
  </si>
  <si>
    <t>2.13.2. Sponsor Relacji - Mobile</t>
  </si>
  <si>
    <t>2.14. Reklama na Poczcie Mobilnej</t>
  </si>
  <si>
    <t>2.14.1. Login Box Mobilny</t>
  </si>
  <si>
    <t>2.14.2. Banner w Interfejsie Poczty</t>
  </si>
  <si>
    <t>2.14.3. Rectangle Skalowalny Mobilny</t>
  </si>
  <si>
    <t>2.16. Inbanner Video Ad</t>
  </si>
  <si>
    <t>2.7. Parallax Mobile</t>
  </si>
  <si>
    <t>2.8. Rich Media creations</t>
  </si>
  <si>
    <t>2.9. Native Mobile Ads</t>
  </si>
  <si>
    <t>2.10. Additional Advertising Creations on the Mobile Home Page of WP</t>
  </si>
  <si>
    <t>2.10.1. Mobile Midbox</t>
  </si>
  <si>
    <t>2.10.2. Glonews Mobile on the WP Home Page</t>
  </si>
  <si>
    <t>2.10.3. Native Ad SG WP (applies to thematic modules: News "Wiadomości", Sport, Business, Stars "Gwiazdy", Moto&amp;Tech, Lifestyle "Styl Życia", Tourism "Turystyka")</t>
  </si>
  <si>
    <t>2.10.4. Content Box Mobile</t>
  </si>
  <si>
    <t>2.10.5. Content Box XL Mobile</t>
  </si>
  <si>
    <t>2.11. Additional Advertising Creations on SG o2</t>
  </si>
  <si>
    <t>2.11.2. Content Box Mobile o2</t>
  </si>
  <si>
    <t>2.12. Additional Advertising Creations for WP Program TV</t>
  </si>
  <si>
    <t>2.12.1. Channel Column Positioning</t>
  </si>
  <si>
    <t>2.12.2. Program Partner</t>
  </si>
  <si>
    <t>2.13. Additional ad creations on WP Sportowefakty</t>
  </si>
  <si>
    <t>2.13.1. Branding of a Sportowe Fakty questionnaire, table, quiz – Mobile</t>
  </si>
  <si>
    <t>2.14. Advertising in Mobile Mail</t>
  </si>
  <si>
    <t>2.14.1. Login Box Mobile</t>
  </si>
  <si>
    <t>2.14.2. Banner in interface</t>
  </si>
  <si>
    <t>2.14.3. Scalable Mobile Rectangle</t>
  </si>
  <si>
    <t>• Tytuł ( max. 30 znaków)</t>
  </si>
  <si>
    <t>• Podtytuł / Cenę / przecenę (max. 20 znaków, bez formatowania)</t>
  </si>
  <si>
    <t>• Link do produktu</t>
  </si>
  <si>
    <t>Grafika główna 900x600px + link</t>
  </si>
  <si>
    <t>Logo minimum 100px wysokości/ szerokość dowolna</t>
  </si>
  <si>
    <t>Kolorystyka wiodąca wyrażona w HEX (dwa kolory)</t>
  </si>
  <si>
    <t>Treść CTA</t>
  </si>
  <si>
    <t>Minimalna ilość produktów: 4</t>
  </si>
  <si>
    <t>• Title (max. 30 characters)</t>
  </si>
  <si>
    <t>• Subtitle / Price / discount (max. 20 characters, no formatting)</t>
  </si>
  <si>
    <t>• Product image: 400px wide, 200px high</t>
  </si>
  <si>
    <t>• Zdjęcie produktu: 400px szerokości, 200px wysokość</t>
  </si>
  <si>
    <t>• Link to the product</t>
  </si>
  <si>
    <t>Main graphics 900x600 px + link</t>
  </si>
  <si>
    <t>Logo minimum 100px height / any width</t>
  </si>
  <si>
    <t>Leading colors expressed in HEX (two colors)</t>
  </si>
  <si>
    <t>Content of the CTA</t>
  </si>
  <si>
    <t>The minimum number of products: 4</t>
  </si>
  <si>
    <t>2.13.2. Coverage sponsor - Mobile</t>
  </si>
  <si>
    <t>7.5. Dynamic Display</t>
  </si>
  <si>
    <t>750x300, 970x300, 300x600</t>
  </si>
  <si>
    <t>600x400, 300x250</t>
  </si>
  <si>
    <t xml:space="preserve">Content Box Sportowe Fakty </t>
  </si>
  <si>
    <t>Content Box Sportowe Fakty Mobile</t>
  </si>
  <si>
    <t>Content Box Sportowe Fakty XL</t>
  </si>
  <si>
    <t>Content Box Sportowe Fakty XL Mobile</t>
  </si>
  <si>
    <t>OneTap Billboard Desktop</t>
  </si>
  <si>
    <t>OneTap Billboard Mobile</t>
  </si>
  <si>
    <t>Wymagane elementy (zarówno dla emisji desktop jak i mobile):</t>
  </si>
  <si>
    <t>List of products including (both for desktop and mobile emission):</t>
  </si>
  <si>
    <t>OneTap Billboard</t>
  </si>
  <si>
    <t>Format stworzony aby zapewnić maksymalną skuteczność przy jednoczesnym niewielkim nakładzie pracy przy tworzeniu materiałów reklamowych. Łączy w sobie skuteczność klasycznych reklam produktowych z możliwością stworzenia szerszej komunikacji z użytkownikiem.
Wymagane elementy (zarówno dla emisji desktop jak i mobile):
• Tytuł ( max. 30 znaków)
• Podtytuł / Cenę / przecenę (max. 20 znaków, bez formatowania)
• Zdjęcie produktu: 400px szerokości, 200px wysokość
• Link do produktu
Grafika główna 900x600px + link
Logo minimum 100px wysokości/ szerokość dowolna
Kolorystyka wiodąca wyrażona w HEX (dwa kolory)
Treść CTA
Minimalna ilość produktów: 4</t>
  </si>
  <si>
    <t>60 kB/150 kB (HTML5)</t>
  </si>
  <si>
    <t>Format pozwalający na połączenie kreacji statycznych lub materiałów wideo z dodatkową treścią tekstową, logo firmy i CTA o modyfikowalnej treści. Automatycznie skaluje się do szerokości ekranu. Wymagania: punkt 2.5.1 w arkuszu „ogólne zasady MOBILE”.</t>
  </si>
  <si>
    <t>60 kb/150 kB (HTML5)</t>
  </si>
  <si>
    <t>Narzędzie, dzięki któremu docieramy z retargetingiem wykorzystując autorskie szablony reklam display oparte na feedach produktowych klientów. Format modułowy: ekspozycja wielu produktów na jednym widoku. Emisja na powierzchni display WPM oraz powierzchniach zewnętrznych.
Wymagania: Logotyp w formacie SVG (lub dowolny format wektorowy), feed produktowy, wpięcie na stronie WP Pixela; wycena Performance.</t>
  </si>
  <si>
    <t>zależnie od serwisu - zobacz pkt. 2.7.3. ogólnych zasad</t>
  </si>
  <si>
    <t>zależnie od serwisu - zobacz pkt. 2.7.1. ogólnych zasad</t>
  </si>
  <si>
    <t>zależnie od serwisu - zobacz pkt. 2.7.2. ogólnych zasad</t>
  </si>
  <si>
    <t>serwisy premium, money.pl,  sportowefakty.wp.pl, autokult.pl, gadzetomania.pl, komorkomania.pl, fotoblogia.pl, kafeteria.wp.pl, Autocentrum.pl, abczdrowie.pl, parenting.pl, tv.wp.pl</t>
  </si>
  <si>
    <t>zobacz pkt. 5.2.6 ogólnych zasad</t>
  </si>
  <si>
    <t>zobacz pkt. 4.6.4 ogólnych zasad</t>
  </si>
  <si>
    <t>zobacz pkt. 4.3.2 ogólnych zasad</t>
  </si>
  <si>
    <t>zobacz pkt. 4.5.1 ogólnych zasad</t>
  </si>
  <si>
    <t>zobacz pkt. 6.4. ogólnych zasad</t>
  </si>
  <si>
    <t>kafeteria.pl (without forum)</t>
  </si>
  <si>
    <t>630px and 980px</t>
  </si>
  <si>
    <t>Forum: f.kafeteria.pl</t>
  </si>
  <si>
    <r>
      <t xml:space="preserve">Dla serwisu </t>
    </r>
    <r>
      <rPr>
        <b/>
        <sz val="11"/>
        <color theme="1"/>
        <rFont val="Calibri"/>
        <family val="2"/>
        <charset val="238"/>
        <scheme val="minor"/>
      </rPr>
      <t>kafeteria.wp.pl</t>
    </r>
    <r>
      <rPr>
        <sz val="11"/>
        <color theme="1"/>
        <rFont val="Calibri"/>
        <family val="2"/>
        <scheme val="minor"/>
      </rPr>
      <t xml:space="preserve"> Klient powinien dostarczyć plik zgodnie z poniższymi wytycznymi:</t>
    </r>
  </si>
  <si>
    <r>
      <t xml:space="preserve">Na potrzeby </t>
    </r>
    <r>
      <rPr>
        <b/>
        <sz val="11"/>
        <color theme="1"/>
        <rFont val="Calibri"/>
        <family val="2"/>
        <charset val="238"/>
        <scheme val="minor"/>
      </rPr>
      <t>starej wersji serwisu Money</t>
    </r>
    <r>
      <rPr>
        <sz val="11"/>
        <color theme="1"/>
        <rFont val="Calibri"/>
        <family val="2"/>
        <scheme val="minor"/>
      </rPr>
      <t>:</t>
    </r>
  </si>
  <si>
    <r>
      <t xml:space="preserve">Na potrzeby </t>
    </r>
    <r>
      <rPr>
        <b/>
        <sz val="11"/>
        <color theme="1"/>
        <rFont val="Calibri"/>
        <family val="2"/>
        <charset val="238"/>
        <scheme val="minor"/>
      </rPr>
      <t>nowej wersji serwisu Money</t>
    </r>
    <r>
      <rPr>
        <sz val="11"/>
        <color theme="1"/>
        <rFont val="Calibri"/>
        <family val="2"/>
        <scheme val="minor"/>
      </rPr>
      <t>:</t>
    </r>
  </si>
  <si>
    <r>
      <t xml:space="preserve">Dla serwisu: </t>
    </r>
    <r>
      <rPr>
        <b/>
        <sz val="11"/>
        <color theme="1"/>
        <rFont val="Calibri"/>
        <family val="2"/>
        <charset val="238"/>
        <scheme val="minor"/>
      </rPr>
      <t>money.pl</t>
    </r>
  </si>
  <si>
    <r>
      <t xml:space="preserve">Dla serwisu: </t>
    </r>
    <r>
      <rPr>
        <b/>
        <sz val="11"/>
        <color theme="1"/>
        <rFont val="Calibri"/>
        <family val="2"/>
        <charset val="238"/>
        <scheme val="minor"/>
      </rPr>
      <t>sportowefakty.wp.pl</t>
    </r>
  </si>
  <si>
    <r>
      <rPr>
        <b/>
        <sz val="11"/>
        <color theme="1"/>
        <rFont val="Calibri"/>
        <family val="2"/>
        <charset val="238"/>
        <scheme val="minor"/>
      </rPr>
      <t>strona główna</t>
    </r>
    <r>
      <rPr>
        <sz val="11"/>
        <color theme="1"/>
        <rFont val="Calibri"/>
        <family val="2"/>
        <scheme val="minor"/>
      </rPr>
      <t>:</t>
    </r>
  </si>
  <si>
    <r>
      <t xml:space="preserve">Dla serwisu </t>
    </r>
    <r>
      <rPr>
        <b/>
        <sz val="11"/>
        <color theme="1"/>
        <rFont val="Calibri"/>
        <family val="2"/>
        <charset val="238"/>
        <scheme val="minor"/>
      </rPr>
      <t>autocentrum.pl</t>
    </r>
  </si>
  <si>
    <r>
      <t xml:space="preserve">Dla serwisów </t>
    </r>
    <r>
      <rPr>
        <b/>
        <sz val="11"/>
        <color theme="1"/>
        <rFont val="Calibri"/>
        <family val="2"/>
        <charset val="238"/>
        <scheme val="minor"/>
      </rPr>
      <t>abczdrowie.pl, parenting.pl</t>
    </r>
  </si>
  <si>
    <r>
      <t xml:space="preserve">Dla serwisu </t>
    </r>
    <r>
      <rPr>
        <b/>
        <sz val="11"/>
        <color theme="1"/>
        <rFont val="Calibri"/>
        <family val="2"/>
        <charset val="238"/>
        <scheme val="minor"/>
      </rPr>
      <t>tv.wp.pl</t>
    </r>
    <r>
      <rPr>
        <sz val="11"/>
        <color theme="1"/>
        <rFont val="Calibri"/>
        <family val="2"/>
        <scheme val="minor"/>
      </rPr>
      <t xml:space="preserve"> Klient powinien dostarczyć jeden plik zgodnie z poniższymi wytycznymi:</t>
    </r>
  </si>
  <si>
    <r>
      <rPr>
        <b/>
        <sz val="11"/>
        <color theme="1"/>
        <rFont val="Calibri"/>
        <family val="2"/>
        <charset val="238"/>
        <scheme val="minor"/>
      </rPr>
      <t>strona artykułowa</t>
    </r>
    <r>
      <rPr>
        <sz val="11"/>
        <color theme="1"/>
        <rFont val="Calibri"/>
        <family val="2"/>
        <scheme val="minor"/>
      </rPr>
      <t>:</t>
    </r>
  </si>
  <si>
    <t>• rozmiar: szerokość min. 1366px, wycięcie na serwis: 980px</t>
  </si>
  <si>
    <t>• rozmiar: szerokość min. 1366px, wycięcie na serwis: 1280px</t>
  </si>
  <si>
    <t>• rozmiar: szerokość min. 1366px, wycięcie na serwis: 992px</t>
  </si>
  <si>
    <r>
      <t xml:space="preserve">For the </t>
    </r>
    <r>
      <rPr>
        <b/>
        <sz val="11"/>
        <color theme="1"/>
        <rFont val="Calibri"/>
        <family val="2"/>
        <charset val="238"/>
        <scheme val="minor"/>
      </rPr>
      <t>sportowefakty.wp.pl</t>
    </r>
    <r>
      <rPr>
        <sz val="11"/>
        <color theme="1"/>
        <rFont val="Calibri"/>
        <family val="2"/>
        <scheme val="minor"/>
      </rPr>
      <t xml:space="preserve"> site</t>
    </r>
  </si>
  <si>
    <r>
      <t xml:space="preserve">For the </t>
    </r>
    <r>
      <rPr>
        <b/>
        <sz val="11"/>
        <color theme="1"/>
        <rFont val="Calibri"/>
        <family val="2"/>
        <charset val="238"/>
        <scheme val="minor"/>
      </rPr>
      <t>money.pl</t>
    </r>
    <r>
      <rPr>
        <sz val="11"/>
        <color theme="1"/>
        <rFont val="Calibri"/>
        <family val="2"/>
        <scheme val="minor"/>
      </rPr>
      <t xml:space="preserve"> site</t>
    </r>
  </si>
  <si>
    <r>
      <t xml:space="preserve">For the </t>
    </r>
    <r>
      <rPr>
        <b/>
        <sz val="11"/>
        <color theme="1"/>
        <rFont val="Calibri"/>
        <family val="2"/>
        <charset val="238"/>
        <scheme val="minor"/>
      </rPr>
      <t>new version of Money</t>
    </r>
    <r>
      <rPr>
        <sz val="11"/>
        <color theme="1"/>
        <rFont val="Calibri"/>
        <family val="2"/>
        <scheme val="minor"/>
      </rPr>
      <t>:</t>
    </r>
  </si>
  <si>
    <r>
      <t xml:space="preserve">For the </t>
    </r>
    <r>
      <rPr>
        <b/>
        <sz val="11"/>
        <color theme="1"/>
        <rFont val="Calibri"/>
        <family val="2"/>
        <charset val="238"/>
        <scheme val="minor"/>
      </rPr>
      <t>old version of Money</t>
    </r>
    <r>
      <rPr>
        <sz val="11"/>
        <color theme="1"/>
        <rFont val="Calibri"/>
        <family val="2"/>
        <scheme val="minor"/>
      </rPr>
      <t>:</t>
    </r>
  </si>
  <si>
    <r>
      <t xml:space="preserve">For the </t>
    </r>
    <r>
      <rPr>
        <b/>
        <sz val="11"/>
        <color theme="1"/>
        <rFont val="Calibri"/>
        <family val="2"/>
        <charset val="238"/>
        <scheme val="minor"/>
      </rPr>
      <t>kafeteria.wp.pl</t>
    </r>
    <r>
      <rPr>
        <sz val="11"/>
        <color theme="1"/>
        <rFont val="Calibri"/>
        <family val="2"/>
        <scheme val="minor"/>
      </rPr>
      <t xml:space="preserve"> site The Client should deliver the file according to the following guidelines:</t>
    </r>
  </si>
  <si>
    <r>
      <t xml:space="preserve">For the </t>
    </r>
    <r>
      <rPr>
        <b/>
        <sz val="11"/>
        <color theme="1"/>
        <rFont val="Calibri"/>
        <family val="2"/>
        <charset val="238"/>
        <scheme val="minor"/>
      </rPr>
      <t>autocentrum.pl</t>
    </r>
    <r>
      <rPr>
        <sz val="11"/>
        <color theme="1"/>
        <rFont val="Calibri"/>
        <family val="2"/>
        <scheme val="minor"/>
      </rPr>
      <t xml:space="preserve"> site</t>
    </r>
  </si>
  <si>
    <r>
      <t xml:space="preserve">For </t>
    </r>
    <r>
      <rPr>
        <b/>
        <sz val="11"/>
        <color theme="1"/>
        <rFont val="Calibri"/>
        <family val="2"/>
        <charset val="238"/>
        <scheme val="minor"/>
      </rPr>
      <t>abczdrowie.pl, parenting.pl</t>
    </r>
    <r>
      <rPr>
        <sz val="11"/>
        <color theme="1"/>
        <rFont val="Calibri"/>
        <family val="2"/>
        <scheme val="minor"/>
      </rPr>
      <t xml:space="preserve"> sites</t>
    </r>
  </si>
  <si>
    <r>
      <t xml:space="preserve">For </t>
    </r>
    <r>
      <rPr>
        <b/>
        <sz val="11"/>
        <color theme="1"/>
        <rFont val="Calibri"/>
        <family val="2"/>
        <charset val="238"/>
        <scheme val="minor"/>
      </rPr>
      <t>tv.wp.pl</t>
    </r>
    <r>
      <rPr>
        <sz val="11"/>
        <color theme="1"/>
        <rFont val="Calibri"/>
        <family val="2"/>
        <scheme val="minor"/>
      </rPr>
      <t xml:space="preserve"> site The Client should deliver the file according to the following guidelines:</t>
    </r>
  </si>
  <si>
    <r>
      <rPr>
        <b/>
        <sz val="11"/>
        <color theme="1"/>
        <rFont val="Calibri"/>
        <family val="2"/>
        <charset val="238"/>
        <scheme val="minor"/>
      </rPr>
      <t>main page</t>
    </r>
    <r>
      <rPr>
        <sz val="11"/>
        <color theme="1"/>
        <rFont val="Calibri"/>
        <family val="2"/>
        <scheme val="minor"/>
      </rPr>
      <t>:</t>
    </r>
  </si>
  <si>
    <r>
      <rPr>
        <b/>
        <sz val="11"/>
        <color theme="1"/>
        <rFont val="Calibri"/>
        <family val="2"/>
        <charset val="238"/>
        <scheme val="minor"/>
      </rPr>
      <t>article view</t>
    </r>
    <r>
      <rPr>
        <sz val="11"/>
        <color theme="1"/>
        <rFont val="Calibri"/>
        <family val="2"/>
        <scheme val="minor"/>
      </rPr>
      <t>:</t>
    </r>
  </si>
  <si>
    <t>• size: min. width 1366px, site cutout: 980px</t>
  </si>
  <si>
    <t>• size: min. width 1366px, site cutout: 1280px</t>
  </si>
  <si>
    <t>2.8.2. Rectangle Multiclick</t>
  </si>
  <si>
    <t>2.8.3. Expand / Reveal</t>
  </si>
  <si>
    <t>2.8.4. Karuzela Mobile</t>
  </si>
  <si>
    <t>2.8.5. Karuzela XL Mobile</t>
  </si>
  <si>
    <t>2.8.6. Paralaxa Full Page</t>
  </si>
  <si>
    <t>2.8.7. Banner Expand to Fullscreen</t>
  </si>
  <si>
    <t>2.8.4. Mobile Carousel</t>
  </si>
  <si>
    <t>2.8.5. Mobile Carousel XL</t>
  </si>
  <si>
    <t>2.8.6. Parallax Full Page</t>
  </si>
  <si>
    <t>6.3. Megascreening</t>
  </si>
  <si>
    <t>6.4. Nagłówek Sponsorowany</t>
  </si>
  <si>
    <t>6.4.1. Nagłówek Sponsorowany</t>
  </si>
  <si>
    <t>6.4.2. Tapeta</t>
  </si>
  <si>
    <t>6.5. Leadownik Desktop</t>
  </si>
  <si>
    <t>6.6. Gazetki Reklamowe</t>
  </si>
  <si>
    <t>6.4. Sponsored Header</t>
  </si>
  <si>
    <t>6.4.1. Sponsored Header</t>
  </si>
  <si>
    <t>6.4.2. Wallpaper</t>
  </si>
  <si>
    <t>6.5. Lead Collector</t>
  </si>
  <si>
    <t>6.6. Advertising Newspapers</t>
  </si>
  <si>
    <t>4.1.3. MidBox WP</t>
  </si>
  <si>
    <t>4.1.4. Native Ad WP SG (dotyczy modułów Gwiazdy, Moto&amp;Tech i Styl Życia)</t>
  </si>
  <si>
    <t>4.1.5. Content Box</t>
  </si>
  <si>
    <t>4.1.6. Paralaxa</t>
  </si>
  <si>
    <t>4.1.7. ContentBox z Tapetą</t>
  </si>
  <si>
    <t>4.1.8. Branding Nagłówka Sekcji na Stronie Głównej WP</t>
  </si>
  <si>
    <t>4.1.6. Parallax</t>
  </si>
  <si>
    <t>4.1.7. Content Box with Wallpaper</t>
  </si>
  <si>
    <t>4.1.8. Section header branding on the WP Home Page</t>
  </si>
  <si>
    <t>4.1.9. Gigaboard</t>
  </si>
  <si>
    <t>4.1.10. Text links, right column</t>
  </si>
  <si>
    <t>4.1.11. Advertising bar</t>
  </si>
  <si>
    <t>4.1.12. Floating Halfpage</t>
  </si>
  <si>
    <t>4.1.10. Linki Tekstowe, Prawa Kolumna</t>
  </si>
  <si>
    <t>4.1.11. Belka Reklamowa</t>
  </si>
  <si>
    <t>Content box to dodatkowa reklama wyświetlana nad sekcjami Sport, Finanse, Gwiazdy, Moto, Styl Życia.</t>
  </si>
  <si>
    <t>Content box is an additional advertisement displayed over the sections: Sport, Finanse, Gwiazdy, Moto, Styl Życia.</t>
  </si>
  <si>
    <t>Content Box is a billboard advertisement placed above the modules: Sport, Biznes, Gwiazdy, Moto, Styl Życia, Zobacz więcej. The client should deliver a HTML5 file or jpg/gif/png artwork. The creation should satisfy the requirements described in the item entitled “General rules of advertising creations”. In the case of broadcast of an HTML5 creation, the client should also prepare a thumbnail creation in accordance with item 1.7.8.</t>
  </si>
  <si>
    <t>*Kreacja o wymiarach 1260x200 / 1260x300 / 1260x600 będzie emitowana na ekranach o szerszej rozdzielczości tj. &gt;1320px. W przypadku jej braku zostanie użyta kreacja o szerokości 940px.</t>
  </si>
  <si>
    <t>Background Slider</t>
  </si>
  <si>
    <t xml:space="preserve">   Proporcje materiału: dowolne - dodajemy marginesy zarówno pionowe i poziome, pobierając grafikę w tle.
   Szablon stosuje skalowalność materiału graficznego na podstawie 2 zmiennych tak, by nie psuć jakości kreacji:
• Dostępność miejsca w ramach szablonu (im mniej tekstu, tym grafika jest większa)
• Szerokość ekranu urządzenia
   W skrajnych przypadkach niewielkiej ilości treści + dużego ekranu, grafika jest centrowana i tym samym jej boki mogą zostać wcięte o maksymalnie 131px.</t>
  </si>
  <si>
    <t xml:space="preserve">   Material proportions: any - we add both vertical and horizontal margins, downloading graphics in the background.
   The template used the scalability of the graphic material on the basis of 2 available so as not to spoil the quality of the creation:
• Availability of places as part of the service (the less text, the larger the graphics are)
• Device screen screen
   In the extreme time intervals of the actual behavior, the graphics are centered and thus the maximum of its sides can be a maximum of 131 pixels.</t>
  </si>
  <si>
    <t>585x455
600x464
880x560
750x200
600x200
300x600
300x250
160x600
970x300</t>
  </si>
  <si>
    <t>60 kB/150 kB (HTML5)
50 kB
60 kB/150 kB (HTML5)
40 kB/150 kB (HTML5)
40 kB
60 kB/150 kB (HTML5)
40 kB/150 kB (HTML5)
40 kB/150 kB (HTML5)
70 kB/150 kB (HTML5)</t>
  </si>
  <si>
    <t>banner 970x200, feed produktowy, logo , tapeta zgodna z wymaganiami konkretnego serwisu</t>
  </si>
  <si>
    <t>feed produktowy + banner 600x200</t>
  </si>
  <si>
    <t>• Dostępne są dwa formaty emisji: duża zajawka (z pełnymi informacjami o produkcie) oraz mała zajawka (informacje ograniczone do cen i nazwy)</t>
  </si>
  <si>
    <t>• Two formats are available: big sneak peak (with full product information) and small sneak peak (information limited to prices and name)</t>
  </si>
  <si>
    <t>• opis produktu: max 70 znaków</t>
  </si>
  <si>
    <t>• kategoria poduktu: np. moda</t>
  </si>
  <si>
    <t>• link_do_zdjęcia (wymiary zdjęcia - 200x220px, 20 kB)</t>
  </si>
  <si>
    <t>• photo_link (photo dimensions - 200x220px, 20 kB)</t>
  </si>
  <si>
    <t>• product description: max 70 characters</t>
  </si>
  <si>
    <t>• product category: e.g. fashion</t>
  </si>
  <si>
    <t>Produkty są wyświetlane w formie slidera (po przesunięciu), i występują w kolejności zamieszczonej w feedzie produktowym lub losowej na podstawie ich klikalności. Decyzję o sposobie emisji podejmuje klient. W przypadku mobile, możliwa jest emisja wyłącznie modułu produktowego. Nad feedem znajduje się banner z dowolnym przekazem reklamowym o wymiarach 600x200px na pierwszej odsłonie dniówki. Emisja zgodnie ze scenariuszem z cennika.</t>
  </si>
  <si>
    <t>Products are displayed in the form of a slider (after a swipe) and appear in the order depending on the product feed or randomly, based on click counts. The client decides on the form of broadcast. In the case of mobile, only a product module may be broadcast. Above the feed there is a banner with any advertising message with the dimensions of 600x200px on the first version of the day's pay. Emission according to the scenario from the price list.</t>
  </si>
  <si>
    <t>• Zdjęcie produktu: 200x220px (max waga 20 kB dla pojedynczego zdjęcia)</t>
  </si>
  <si>
    <t>• Product photo: 200x220px (max weight 20 kB per photo)</t>
  </si>
  <si>
    <t>• Banner 600x200px (40 kB - statyk, 150 kB - HTML5)</t>
  </si>
  <si>
    <t>• Banner 600x200px (40 kB - statistic, 150 kB - HTML5)</t>
  </si>
  <si>
    <t>750x100
750x200
750x300
970x200
970x300
300x250
160x600
300x600
640x480</t>
  </si>
  <si>
    <t>40 kB/150 kB (HTML5)
50 kB/150 kB (HTML5)
60 kB/150 kB (HTML5)
60 kB/150 kB (HTML5)
70 kB/150 kB (HTML5)
40 kB/150 kB (HTML5)
40 kB/150 kB (HTML5)
60 kB/150 kB (HTML5)
60 kB/150 kB (HTML5)</t>
  </si>
  <si>
    <t>CB nad sekcją sport. Jednocześnie na Stronie głównej serwisu możemy emitować maksymalnie dwa content boxy XL. Wielkość dostępna również jako opcja dla Contenbox Biznes, Gwiazdy, Moto</t>
  </si>
  <si>
    <t>CB nad sekcją sport</t>
  </si>
  <si>
    <t>Reklama widoczna w module tematycznym Sport</t>
  </si>
  <si>
    <t>Content Box Sport</t>
  </si>
  <si>
    <t>Content Box Sport Mobile</t>
  </si>
  <si>
    <t>Format eksponujący przesuwane kreacje, idealny do przedstawienia kilku linii produktów albo ich wariantów.
Skaluje się do następujących formatów: 300x600, 750x200, 750x300, 970x200, 970x300, 300x250.
Zalecamy, aby na grafikach znajdowało się co najwyżej parę elementów takich jak cena, logo czy copy – CTA jest dodawane osobno.
I przycisk CTA, i tło kreacji można skonfigurować kolorystycznie, aby odpowiadały identyfikacji wizualnej marki.
Wymagane elementy:
• co najmniej 3 plansze w rozmiarach 530x380px - grafiki skalują się proporcjonalnie do każdej wielkości kreacji (maksymalna waga jednej planszy 50 kB)
• kolor tła kreacji (wyrażony w HEX; standardowo ustawiony czarny)
• kolor przycisku CTA (HEX)
• kolor tekstu na przycisku CTA (HEX)
• treść przycisku CTA (maksymalnie 12 znaków)
• link URL do każdej grafiki</t>
  </si>
  <si>
    <t>test 300x250</t>
  </si>
  <si>
    <t>test 970x300</t>
  </si>
  <si>
    <t>test 970x200</t>
  </si>
  <si>
    <t>test 750x300</t>
  </si>
  <si>
    <t>test 300x600</t>
  </si>
  <si>
    <t>test 750x200</t>
  </si>
  <si>
    <t>Dobre praktyki, które należy stosować przy tworzeniu kreacji reklamowej:
• Dobrą praktyką jest, aby kreacja znajdowała się w ramce określającej w sposób oczywisty, gdzie się kończy. Kreacje zawierające wystające elementy są dopuszczalne o ile nie są one większe niż 20% całości kreacji. Nie jest wówczas wymagana dodatkowa ramka. Należy zachować symetrię w budowie takiej kreacji oraz nie umieszczać przycisków CTA, Logo lub napisów w wystającej przestrzeni.
• Logo reklamodawcy oraz CTA powinny występować tylko raz w całej kreacji (również dla kreacji wieloproduktowych), a logo kreacji nie może się znajdować bezpośrednio pod logotypem WP lub serwisu na którym odbywa się emisja.
• Kreacja powinna stanowić spójną całość, a reklama nie może być podzielona w sposób niejasny dla użytkownika, co by mogło być odebrane jako nieoznaczony przekaz reklamowy.
• Kreacje nie powinny posiadać budowy narażającej użytkownika na niezamierzone kliknięcie, w tym naśladować elementów serwisu lub jego kolorystyki. Kreacje z tapetą nie mogą posiadać kreacji o kolorze tła serwisu, w miarę możliwości jej kolorystyka powinna być stonowana.
• Na kreacji nie powinny pojawiać się elementy wprowadzające chaos, jak np.: pstrokaty wzór.
• Kreacje wieloproduktowe, o ile to technologicznie możliwe powinny kierować użytkownika zgodnie z jego intencją na osobne URLe z wybraną ofertą.
• Kreacje wieloproduktowe nie powinny nawiązywać kolorem, stylem, wielkością boksów do układu strony na której się znajdują.
• Przekaz zawarty w kreacji musi być jasny dla użytkowników, a akcje (np. kliknięcia), deklarowane w reklamie muszą spełniać swoje funkcje, nie mogą wprowadzać w błąd użytkowników. W szczególności zakazane jest: używanie udawanych suwaków, które są jedynie statycznym elementem kreacji; używanie innych udawanych przycisków np. (play, przewinięcie) które mogą sugerować interaktywność kreacji, a są jedynie elementami graficznymi reklamy.</t>
  </si>
  <si>
    <t>750x200, 970x200</t>
  </si>
  <si>
    <t>n/d</t>
  </si>
  <si>
    <t>Good practices that should be used in the advertising creation:
• It is a good practice that a creation is placed in a frame that marks where it ends. Creatives containing protruding elements are allowed as long as these elements do not exceed 20% of the total creation. A frame is then not required. Introduce symmetry in the construction of such a creation and do not place CTA entries, Logos or subtitles in the protruding space.
• The advertiser's logo and CTA should appear only once in the entire creation (also for multi-product creations), and the creation's logo cannot be placed directly under the WP logo or the website where the emission takes place.
• The creation should constitute a coherent whole, and the advertisement cannot be divided in a manner that is unclear to the user, which could be perceived as an unmarked advertising message.
• The creations should not have a structure that exposes the user to an unintentional click, including elements imitating the website or its colors. Creations with wallpaper cannot have graphics with the color of the website background, their colors should be subdued if possible.
• The creation should not contain elements introducing chaos, such as a motley pattern.
• Multi-product creatives, as far as technologically possible, should direct the user, as intended, to separate URLs with the selected offer.
• Multi-product creatives should not refer with the color, style, size of boxes to the layout of the page on which they are located.
• The message contained in the creative must be clear to the users, and the actions (e.g. clicks) declared in the advertisement must fulfill their functions and must not mislead the users. In particular, it is forbidden to: use mock sliders, which are only a static element of the creation; using other mock buttons, e.g. (play, scrolling), which may suggest the interactivity of the creation, and are only graphic elements of the advertisement.</t>
  </si>
  <si>
    <t>350x216 lub 236x171 + tekst: nagłówek 25 znaków, treść 25 znaków</t>
  </si>
  <si>
    <t>1. Screening last</t>
  </si>
  <si>
    <t>Desktop:</t>
  </si>
  <si>
    <t>https://oas.wpcdn.pl/RM/Box/2022-08/MARS/Screening_SGWP_Last_desktop.html</t>
  </si>
  <si>
    <t>Mobile:</t>
  </si>
  <si>
    <t>https://oas.wpcdn.pl/RM/Box/2022-08/MARS/Screening_SGWP_Last_mobile.html</t>
  </si>
  <si>
    <t>2. Gigaboard last</t>
  </si>
  <si>
    <t>https://oas.wpcdn.pl/RM/Box/2022-08/MARS/Gigaboard_SGWP_Last_desktop.html</t>
  </si>
  <si>
    <t>https://oas.wpcdn.pl/RM/Box/2022-08/MARS/Banner_SGWP_Last_desktop.html</t>
  </si>
  <si>
    <t>https://oas.wpcdn.pl/RM/Box/2022-08/MARS/WS_banner_XL_SGWP_Last_mobile.html</t>
  </si>
  <si>
    <t>3. Welcome Screen XL last</t>
  </si>
  <si>
    <t>https://oas.wpcdn.pl/RM/Box/2022-08/MARS/WS_XL_SGWP_Last_desktop.html</t>
  </si>
  <si>
    <t>https://oas.wpcdn.pl/RM/Box/2022-08/MARS/WS_banner_XL_SGWP_Last_desktop.html</t>
  </si>
  <si>
    <t>4. Double Billboard / Wideboard/ Content Box Standard last</t>
  </si>
  <si>
    <t>https://oas.wpcdn.pl/RM/Box/2022-08/MARS/Banner_SGWP_Last_mobile.html</t>
  </si>
  <si>
    <t>5. Content Box XL last</t>
  </si>
  <si>
    <t>https://oas.wpcdn.pl/RM/Box/2022-08/MARS/Content_Box_XL_Last_desktop.html</t>
  </si>
  <si>
    <t>https://oas.wpcdn.pl/RM/Box/2022-08/MARS/CBX_XL_Last_mobile.html</t>
  </si>
  <si>
    <t>6. Welcome Screen Fullpage last</t>
  </si>
  <si>
    <t>https://oas.wpcdn.pl/RM/Box/2022-08/MARS/WS_Fullpage_SGWP_Last_desktop.html</t>
  </si>
  <si>
    <t>https://oas.wpcdn.pl/RM/Box/2022-08/MARS/Banner_po_WS_Fullpage_Last_desktop.html</t>
  </si>
  <si>
    <t>https://oas.wpcdn.pl/RM/Box/2022-08/MARS/Banner_WS_Fullpage_Last_mobile.html</t>
  </si>
  <si>
    <t>Waga: do 150 kb (do 300 kB dla html5).</t>
  </si>
  <si>
    <t>Waga: do 60 kb (do 150 kB dla html5)</t>
  </si>
  <si>
    <t>abczdrowie.pl, parenting.pl</t>
  </si>
  <si>
    <r>
      <t xml:space="preserve">Dla serwisów platformy iTECH: </t>
    </r>
    <r>
      <rPr>
        <b/>
        <sz val="11"/>
        <color theme="1"/>
        <rFont val="Calibri"/>
        <family val="2"/>
        <charset val="238"/>
        <scheme val="minor"/>
      </rPr>
      <t>autokult.pl, fotoblogia.pl, gadzetomania.pl, komorkomania.pl, polygamia.pl, tech.wp.pl</t>
    </r>
  </si>
  <si>
    <r>
      <t xml:space="preserve">For the websites of the iTECH platform: </t>
    </r>
    <r>
      <rPr>
        <b/>
        <sz val="11"/>
        <color theme="1"/>
        <rFont val="Calibri"/>
        <family val="2"/>
        <charset val="238"/>
        <scheme val="minor"/>
      </rPr>
      <t>autokult.pl, fotoblogia.pl, gadzetomania.pl, komorkomania.pl, polygamia.pl, tech.wp.pl</t>
    </r>
  </si>
  <si>
    <t>Prawo.Money.pl, Msp.money.pl, money.pl / gospodarka / SG Money, Serwis Finansowy Money (Giełda, Waluty, Gospodarka-artykuły) - new version</t>
  </si>
  <si>
    <t>• size: min. width 1200px, site cutout: 630px and 980px</t>
  </si>
  <si>
    <t>• rozmiar: szerokość min. 1200px, wycięcie na serwis: 630px i 980px</t>
  </si>
  <si>
    <t>W serwisiach abczdrowie.pl, parenting.pl mamy widoki o dwóch szerokościach. Szeroka wersja wyświetlana jest dla ekranów o rozdzielczości 1600 px i większych. Wąska wersja wyświetlana jest dla ekranów mniejszych niż 1600 px. Klient powinien dostarczyć 2 pliki, zgodnie z poniższymi wytycznymi:</t>
  </si>
  <si>
    <t>• rozmiar: szerokość min. 1440px, wycięcie na serwis: 1220px</t>
  </si>
  <si>
    <t>The abczdrowie.pl and parenting.pl sites offer two viewing widths. The wide version is displayed on screen resolutions of 1600px and more. The narrow version is displayed on screen resolutions smaller than 1600px. The client should provide 2 files according to the following guidelines:</t>
  </si>
  <si>
    <t>• size: min. width 1440px, site cutout: 1220px</t>
  </si>
  <si>
    <t>4.1.4. Native Ad (applies to the "Gwiazdy", Moto&amp;Tech and Lifestyle "Styl Życia" thematic modules)</t>
  </si>
  <si>
    <t>2.7.1. Standard Screening</t>
  </si>
  <si>
    <t>Spoty interaktywne to format zakładający emisję w przestrzeni spotu reklamowego, klikalnych buttonów w formie prostych nakładek lub bardziej rozbudowanych formatów graficznych z możliwością ich targetowania na wybrane parametry np. geolokalizacja czy dane behawioralne. Na potrzeby emisji tego rodzaju spotów, klient powinien dostarczyć pliki zawierające materiały wyszczególnione w specyfikacji pkt 7.</t>
  </si>
  <si>
    <t>Interactive spots are a format assuming the emission in the space of an advertising spot, clickable buttons in the form of simple overlays or more complex graphic formats with the possibility of targeting them on selected parameters, e.g. geolocation or behavioral data. For the purpose of broadcasting this type of spots, the client should provide files containing the materials specified in the specification in point 7.</t>
  </si>
  <si>
    <t>Dla serwisów na nowej platformie kontentowej: WP Kobieta, WP Facet, WP Gwiazdy, WP Opinie, WP Teleshow, WP Film, WP Turystyka, WP Kuchnia, WP Moto, WP Gry, WP Dom, WP Wiadomości, WP Finanse, WP Książki, Wawalove. W konstrukcji tapet nie należy używać białych placeholderów na serwis, a jedynie tło nawiązujące do pozostałej części tapety. W nowych serwisach WP mamy widoki o dwóch szerokościach. Szeroka wersja wyświetlana jest dla ekranów o rozdzielczości 1366px i większych. Wąska wersja wyświetlana jest dla ekranów 1280px i mniejszych. Klient powinien dostarczyć 2 pliki, zgodnie z poniższymi wytycznymi:</t>
  </si>
  <si>
    <t>For sites on the new content platform: WP Kobieta, WP Facet, WP Gwiazdy, WP Opinie, WP Teleshow, WP Film, WP Tech, WP Turystyka, WP Kuchnia, WP Moto, WP Gry, WP Dom, WP Wiadomości, WP Finanse, WP Książki, Wawalove. It is not recommended to use background placeholders filled with a white background in the website area in wallpapers - we recommend using a background referring to the rest of the wallpaper. New WP sites offer two widths of the views. The wide version is displayed on screen resolutions of 1366px and more. The narrow version is displayed on screen resolutions of 1280px and smaller. The client should provide 2 files according to the following guidelines:</t>
  </si>
  <si>
    <t>W serwisie sportowefakty.wp.pl mamy widoki o dwóch szerokościach. W konstrukcji tapet nie należy używać białych placeholderów na serwis, a jedynie tło nawiązujące do pozostałej części tapety. Szeroka wersja wyświetlana jest dla ekranów o rozdzielczości 1280px i większych. Wąska wersja wyświetlana jest dla ekranów mniejszych niż 1280px. Klient powinien dostarczyć 2 pliki, zgodnie z poniższymi wytycznymi:</t>
  </si>
  <si>
    <t>W serwisie money.pl mamy widoki o dwóch szerokościach. W konstrukcji tapet nie należy używać białych placeholderów na serwis, a jedynie tło nawiązujące do pozostałej części tapety. Szeroka wersja wyświetlana jest dla ekranów o rozdzielczości 1280px i większych. Wąska wersja wyświetlana jest dla ekranów mniejszych niż 1280px. W przypadku stron głównych podserwisów: manager.money.pl, msp.money.pl wyświetlana jest tylko wąska wersja tapety. Klient powinien dostarczyć wąskie i szerokie pliki, zgodnie z poniższymi wytycznymi.</t>
  </si>
  <si>
    <t>Serwis ma widoki o dwóch szerokościach. W konstrukcji tapet nie należy używać białych placeholderów na serwis, a jedynie tło nawiązujące do pozostałej części tapety. Szeroka wersja wyświetlana jest dla ekranów o rozdzielczości 1366px i większych. Wąska wersja wyświetlana jest dla ekranów 1280px i mniejszych. Klient powinien dostarczyć 2 pliki, zgodnie z poniższymi wytycznymi:</t>
  </si>
  <si>
    <t>The sportowefakty.wp.pl site offers two viewing widths. It is not recommended to use background placeholders filled with a white background in the website area in wallpapers - we recommend using a background referring to the rest of the wallpaper. The wide version is displayed on screen resolutions of 1280px and more. The narrow version is displayed on screen resolutions smaller than 1280px. The client should provide 2 files according to the following guidelines:</t>
  </si>
  <si>
    <t>The money.pl site offers two viewing widths. It is not recommended to use background placeholders filled with a white background in the website area in wallpapers - we recommend using a background referring to the rest of the wallpaper. The wide version is displayed on screen resolutions of 1280px and more. The narrow version is displayed on screen resolutions smaller than 1280px. In the case of the main pages of the subsites: manager.money.pl, msp.money.pl,
only the narrow version of the wallpaper is displayed. The client should provide narrow and wide files in accordance with the following guidelines.</t>
  </si>
  <si>
    <t>The website has views in two widths. It is not recommended to use background placeholders filled with a white background in the website area in wallpapers - we recommend using a background referring to the rest of the wallpaper. The wide version is displayed for screens with a resolution of 1366px and larger. The narrow version is displayed for screens of 1280px and smaller. The customer should provide 2 files, in accordance with the following guidelines:</t>
  </si>
  <si>
    <t>• Obie kreacje (Billboard i tapeta) powinny łączyć się ze sobą stanowiąc spójną całość.</t>
  </si>
  <si>
    <t>• Logo reklamodawcy oraz CTA powinny występować tylko raz w całej kreacji, a logo kreacji nie może się znajdować bezpośrednio pod logotypem WP.</t>
  </si>
  <si>
    <t>• Na kreacji nie powinny pojawiać się elementy “imitujące” (sugerujące) nastąpienie akcji po kliknięciu (np. uruchomienie wideo).</t>
  </si>
  <si>
    <t>• Elementy kreacji nie mogą łączyć się z interfejsem, ani udawać jego elementów (chodzi o kolorystykę oraz imitację elementów typu menu, kafel, przyciski).</t>
  </si>
  <si>
    <t>• Na kreacji nie powinno być za dużo powtarzalnych elementów tworzących pstrokaty pattern.</t>
  </si>
  <si>
    <t>• Kolor dominujący kreacji nie powinien nawiązywać do kolorystyki serwisu, na której będzie emitowana. W kreacji należy unikać krzykliwych, kontrastujących ze sobą kolorów.</t>
  </si>
  <si>
    <t>• Należy unikać jednolitego tła tapety - w szczególności białego (zwłaszcza w przypadku, gdy tło serwisu także jest białe).</t>
  </si>
  <si>
    <t>• Zaleca się nie używać w screeningach placeholderów wypełnionych białym tłem w miejscu serwisu - rekomendujemy użycie tła nawiązującego do pozostałej części tapety.</t>
  </si>
  <si>
    <t>• Both creatives (Billboard and wallpaper) should be combined to form a coherent whole.</t>
  </si>
  <si>
    <t>• The advertiser's logo and CTA logo should appear only once in the entire creative, and the logo of the creative must not be placed directly under WP logotype.</t>
  </si>
  <si>
    <t>• No elements "imitating" (suggesting) an action after a click (e.g. starting a video) should appear on the creative.</t>
  </si>
  <si>
    <t>• Creative elements must not merge with the interface or pretend to be its elements (this refers to the color scheme and imitation of elements such as menus, tiles or buttons).</t>
  </si>
  <si>
    <t>• There should not be too many repetitive elements on the creative, resulting in a motley pattern.</t>
  </si>
  <si>
    <t>• The dominant color of the creative should not relate to the color scheme of the site on which it will be displayed. The creative must avoid flashy or contrasting colors.</t>
  </si>
  <si>
    <t>• Avoid a solid wallpaper background,  especially white (in particular if the background of the website is also white).</t>
  </si>
  <si>
    <t>• It is not recommended to use background placeholders filled with a white background in the website area in screenings - we recommend using a background referring to the rest of the wallpaper.</t>
  </si>
  <si>
    <t>• In the case of websites with one wallpaper, it is worth placing the key elements closer to the indentation of the website. In the case of websites with two wallpapers, the key elements should be placed at least 14px from the indentation to the website.</t>
  </si>
  <si>
    <t>• W przypadku serwisów z jedną tapetą kluczowe elementy warto umieszczać bliżej wcięcia na serwis. W przypadku serwisów z dwiema tapetami kluczowe elementy warto umieszczać przynajmniej 14px od wcięcia na serwis.</t>
  </si>
  <si>
    <t>dobreprogramy.pl</t>
  </si>
  <si>
    <t>Platforma iTECH: autokult.pl, fotoblogia.pl, gadzetomania.pl, komorkomania.pl, polygamia.pl, tech.wp.pl</t>
  </si>
  <si>
    <t>iTECH platform: autokult.pl, fotoblogia.pl, gadzetomania.pl, komorkomania.pl, polygamia.pl, tech.wp.pl</t>
  </si>
  <si>
    <t>WP SG, o2, Pudelek, Money.pl, WP Sportowe fakty, Autokult, Serwisy tematyczne, Pakiet Serwisów Technologicznych: Dobre programy, Fotoblogia, Gadżetomania, Komórkomania, Polygamia, WP Tech</t>
  </si>
  <si>
    <t>"Retail Dniówka / Tygodniówka" to format reklamowy agregujący produkty dostarczone przez klienta w kreacji łączącej elementy wizerunkowe i performancowe. Emisja scenariusza zgodnie z cennikiem.</t>
  </si>
  <si>
    <t>Format cross device, agregujący produkty dostarczone przez klienta, w kreacji łączącej elementy wizerunkowe i performance, emitowany w dwóch wariantach:</t>
  </si>
  <si>
    <t>• WP SG, o2, Pudelek, Money.pl, WP Sportowe fakty, Autokult, Serwisach tematycznych (WP Kobieta, WP Facet, WP Gwiazdy, WP Opinie, WP Teleshow, WP Film, WP Tech, WP Turystyka, WP Kuchnia, WP Moto, WP Gry, WP Dom, WP Wiadomości, WP Finanse, WP Książki, Wawalove) oraz Pakiecie Serwisów Technologicznych (Dobre programy, Fotoblogia, Gadżetomania, Komórkomania, Polygamia, WP Tech)</t>
  </si>
  <si>
    <t>7.8. Retail Dniówka / Tygodniówka</t>
  </si>
  <si>
    <t>Emisja Retail Dniówki / Tygodniówki możliwa jest na:</t>
  </si>
  <si>
    <t>2.15. Retail Dniówka / Tygodniówka Mobile</t>
  </si>
  <si>
    <t>7.8. Daily / Weekly Retail Offer</t>
  </si>
  <si>
    <t>2.15. Mobile Daily / Weekly Retail Offer</t>
  </si>
  <si>
    <t>Retail Daily / Weekly is an advertising format, which aggregates products supplied by the client in a creation that combines image and performance elements.</t>
  </si>
  <si>
    <t>•  WP Home Page, o2, Pudelek, Money.pl, WP Sportowe fakty, Autokult, Thematic sites (WP Kobieta, WP Facet, WP Gwiazdy, WP Opinie, WP Teleshow, WP Film, WP Tech, WP Turystyka, WP Kuchnia, WP Moto, WP Gry, WP Dom, WP Wiadomości, WP Finanse, WP Książki, Wawalove) oraz Technology Sites Package (Dobre programy, Fotoblogia, Gadżetomania, Komórkomania, Polygamia, WP Tech)</t>
  </si>
  <si>
    <t>Retail Daily / Weekly Offer is an advertising format, which aggregates products supplied by the client in a creation that combines image and performance 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</si>
</sst>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2"/>
      <color theme="1"/>
      <name val="Tahoma"/>
      <family val="2"/>
      <charset val="238"/>
    </font>
    <font>
      <b/>
      <sz val="8"/>
      <color indexed="8"/>
      <name val="Tahoma"/>
      <family val="2"/>
    </font>
    <font>
      <b/>
      <sz val="10"/>
      <color theme="0"/>
      <name val="Tahoma"/>
      <family val="2"/>
    </font>
    <font>
      <sz val="10"/>
      <color theme="0" tint="-0.14999847407452621"/>
      <name val="Tahoma"/>
      <family val="2"/>
    </font>
    <font>
      <sz val="11"/>
      <color theme="0" tint="-0.14999847407452621"/>
      <name val="Calibri"/>
      <family val="2"/>
      <charset val="238"/>
      <scheme val="minor"/>
    </font>
    <font>
      <sz val="10"/>
      <color rgb="FF000000"/>
      <name val="Calibri"/>
      <family val="2"/>
      <scheme val="minor"/>
    </font>
    <font>
      <sz val="10"/>
      <color theme="1"/>
      <name val="Calibri"/>
      <family val="2"/>
      <scheme val="minor"/>
    </font>
    <font>
      <sz val="10"/>
      <color rgb="FF000000"/>
      <name val="Calibri"/>
      <family val="2"/>
      <charset val="238"/>
      <scheme val="minor"/>
    </font>
    <font>
      <sz val="10"/>
      <color theme="1"/>
      <name val="Calibri"/>
      <family val="2"/>
      <charset val="238"/>
      <scheme val="minor"/>
    </font>
    <font>
      <sz val="10"/>
      <color rgb="FFFF0000"/>
      <name val="Calibri"/>
      <family val="2"/>
      <charset val="238"/>
      <scheme val="minor"/>
    </font>
    <font>
      <sz val="10"/>
      <name val="Calibri"/>
      <family val="2"/>
      <charset val="238"/>
      <scheme val="minor"/>
    </font>
    <font>
      <b/>
      <sz val="11"/>
      <color theme="1"/>
      <name val="Calibri"/>
      <family val="2"/>
      <charset val="238"/>
      <scheme val="minor"/>
    </font>
    <font>
      <i/>
      <sz val="11"/>
      <color theme="1"/>
      <name val="Calibri"/>
      <family val="2"/>
      <charset val="238"/>
      <scheme val="minor"/>
    </font>
    <font>
      <b/>
      <sz val="14"/>
      <color theme="1"/>
      <name val="Calibri"/>
      <family val="2"/>
      <charset val="238"/>
      <scheme val="minor"/>
    </font>
    <font>
      <sz val="24"/>
      <color theme="1"/>
      <name val="Calibri"/>
      <family val="2"/>
      <scheme val="minor"/>
    </font>
    <font>
      <u/>
      <sz val="11"/>
      <color theme="10"/>
      <name val="Calibri"/>
      <family val="2"/>
      <scheme val="minor"/>
    </font>
    <font>
      <u/>
      <sz val="10"/>
      <color theme="10"/>
      <name val="Calibri"/>
      <family val="2"/>
      <scheme val="minor"/>
    </font>
    <font>
      <b/>
      <sz val="18"/>
      <color theme="0"/>
      <name val="Calibri"/>
      <family val="2"/>
      <charset val="238"/>
      <scheme val="minor"/>
    </font>
    <font>
      <sz val="10"/>
      <name val="Calibri"/>
      <family val="2"/>
      <scheme val="minor"/>
    </font>
    <font>
      <b/>
      <sz val="10"/>
      <color theme="1"/>
      <name val="Calibri"/>
      <family val="2"/>
      <charset val="238"/>
      <scheme val="minor"/>
    </font>
    <font>
      <sz val="11"/>
      <color rgb="FFFF0000"/>
      <name val="Calibri"/>
      <family val="2"/>
      <charset val="238"/>
      <scheme val="minor"/>
    </font>
    <font>
      <u/>
      <sz val="11"/>
      <color rgb="FFFF0000"/>
      <name val="Calibri"/>
      <family val="2"/>
      <charset val="238"/>
      <scheme val="minor"/>
    </font>
    <font>
      <u/>
      <sz val="10"/>
      <color theme="1"/>
      <name val="Calibri"/>
      <family val="2"/>
      <charset val="238"/>
      <scheme val="minor"/>
    </font>
    <font>
      <sz val="11"/>
      <color rgb="FF9C5700"/>
      <name val="Calibri"/>
      <family val="2"/>
      <charset val="238"/>
      <scheme val="minor"/>
    </font>
    <font>
      <b/>
      <sz val="11"/>
      <color theme="1"/>
      <name val="Calibri"/>
      <family val="2"/>
      <charset val="238"/>
    </font>
    <font>
      <u/>
      <sz val="11"/>
      <color theme="1"/>
      <name val="Calibri"/>
      <family val="2"/>
      <scheme val="minor"/>
    </font>
    <font>
      <u/>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
      <sz val="11"/>
      <color theme="1"/>
      <name val="Corbel"/>
      <family val="2"/>
      <charset val="238"/>
    </font>
    <font>
      <u/>
      <sz val="11"/>
      <color theme="1"/>
      <name val="Corbel"/>
      <family val="2"/>
      <charset val="238"/>
    </font>
    <font>
      <b/>
      <sz val="11"/>
      <color theme="1"/>
      <name val="Corbel"/>
      <family val="2"/>
      <charset val="238"/>
    </font>
  </fonts>
  <fills count="28">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CC0000"/>
        <bgColor indexed="64"/>
      </patternFill>
    </fill>
    <fill>
      <patternFill patternType="solid">
        <fgColor theme="1"/>
        <bgColor indexed="64"/>
      </patternFill>
    </fill>
    <fill>
      <patternFill patternType="solid">
        <fgColor theme="0" tint="-0.499984740745262"/>
        <bgColor indexed="64"/>
      </patternFill>
    </fill>
    <fill>
      <patternFill patternType="solid">
        <fgColor rgb="FF00B050"/>
        <bgColor indexed="64"/>
      </patternFill>
    </fill>
    <fill>
      <patternFill patternType="solid">
        <fgColor rgb="FFFFF779"/>
        <bgColor indexed="64"/>
      </patternFill>
    </fill>
    <fill>
      <patternFill patternType="solid">
        <fgColor rgb="FFD8BDFF"/>
        <bgColor indexed="64"/>
      </patternFill>
    </fill>
    <fill>
      <patternFill patternType="solid">
        <fgColor rgb="FFD2EC68"/>
        <bgColor indexed="64"/>
      </patternFill>
    </fill>
    <fill>
      <patternFill patternType="solid">
        <fgColor rgb="FFF6C2DC"/>
        <bgColor indexed="64"/>
      </patternFill>
    </fill>
    <fill>
      <patternFill patternType="solid">
        <fgColor rgb="FFC4CEFF"/>
        <bgColor indexed="64"/>
      </patternFill>
    </fill>
    <fill>
      <patternFill patternType="solid">
        <fgColor rgb="FFFFDCC9"/>
        <bgColor indexed="64"/>
      </patternFill>
    </fill>
    <fill>
      <patternFill patternType="solid">
        <fgColor rgb="FFBAF3CD"/>
        <bgColor indexed="64"/>
      </patternFill>
    </fill>
    <fill>
      <patternFill patternType="solid">
        <fgColor rgb="FFFFFF00"/>
        <bgColor indexed="64"/>
      </patternFill>
    </fill>
    <fill>
      <patternFill patternType="solid">
        <fgColor rgb="FFFFEB9C"/>
      </patternFill>
    </fill>
    <fill>
      <patternFill patternType="solid">
        <fgColor rgb="FFC5D9F1"/>
        <bgColor indexed="64"/>
      </patternFill>
    </fill>
    <fill>
      <patternFill patternType="solid">
        <fgColor rgb="FFFFFFFF"/>
        <bgColor indexed="64"/>
      </patternFill>
    </fill>
    <fill>
      <patternFill patternType="solid">
        <fgColor theme="7" tint="0.79998168889431442"/>
        <bgColor indexed="64"/>
      </patternFill>
    </fill>
    <fill>
      <patternFill patternType="solid">
        <fgColor theme="9"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C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rgb="FF00B050"/>
      </right>
      <top style="thin">
        <color rgb="FF00B050"/>
      </top>
      <bottom style="thin">
        <color rgb="FF00B050"/>
      </bottom>
      <diagonal/>
    </border>
    <border>
      <left/>
      <right/>
      <top style="thin">
        <color rgb="FF00B050"/>
      </top>
      <bottom style="thin">
        <color rgb="FF00B050"/>
      </bottom>
      <diagonal/>
    </border>
    <border>
      <left/>
      <right/>
      <top style="thin">
        <color indexed="64"/>
      </top>
      <bottom style="hair">
        <color indexed="64"/>
      </bottom>
      <diagonal/>
    </border>
    <border>
      <left/>
      <right/>
      <top style="thin">
        <color rgb="FF00B050"/>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thin">
        <color indexed="64"/>
      </top>
      <bottom/>
      <diagonal/>
    </border>
  </borders>
  <cellStyleXfs count="4">
    <xf numFmtId="0" fontId="0" fillId="0" borderId="0"/>
    <xf numFmtId="0" fontId="47" fillId="0" borderId="0" applyNumberFormat="0" applyFill="0" applyBorder="0" applyAlignment="0" applyProtection="0"/>
    <xf numFmtId="0" fontId="47" fillId="0" borderId="0" applyNumberFormat="0" applyFill="0" applyBorder="0" applyAlignment="0" applyProtection="0"/>
    <xf numFmtId="0" fontId="55" fillId="23" borderId="0" applyNumberFormat="0" applyBorder="0" applyAlignment="0" applyProtection="0"/>
  </cellStyleXfs>
  <cellXfs count="511">
    <xf numFmtId="0" fontId="0" fillId="0" borderId="0" xfId="0"/>
    <xf numFmtId="0" fontId="30" fillId="3" borderId="0" xfId="0" applyFont="1" applyFill="1"/>
    <xf numFmtId="0" fontId="30" fillId="3" borderId="0" xfId="0" applyFont="1" applyFill="1" applyAlignment="1">
      <alignment horizontal="center" vertical="center"/>
    </xf>
    <xf numFmtId="0" fontId="30" fillId="4" borderId="0" xfId="0" applyFont="1" applyFill="1"/>
    <xf numFmtId="0" fontId="32" fillId="4" borderId="0" xfId="0" applyFont="1" applyFill="1" applyAlignment="1">
      <alignment horizontal="left" vertical="center"/>
    </xf>
    <xf numFmtId="0" fontId="33" fillId="3" borderId="0" xfId="0" applyFont="1" applyFill="1" applyAlignment="1">
      <alignment vertical="center" wrapText="1"/>
    </xf>
    <xf numFmtId="0" fontId="34" fillId="5" borderId="0" xfId="0" applyFont="1" applyFill="1" applyAlignment="1">
      <alignment vertical="center"/>
    </xf>
    <xf numFmtId="0" fontId="34" fillId="5" borderId="0" xfId="0" applyFont="1" applyFill="1" applyAlignment="1">
      <alignment horizontal="center" vertical="center" wrapText="1"/>
    </xf>
    <xf numFmtId="0" fontId="34" fillId="5" borderId="8" xfId="0" applyFont="1" applyFill="1" applyBorder="1" applyAlignment="1">
      <alignment horizontal="center" vertical="center"/>
    </xf>
    <xf numFmtId="0" fontId="35" fillId="3" borderId="0" xfId="0" applyFont="1" applyFill="1"/>
    <xf numFmtId="0" fontId="36" fillId="3" borderId="0" xfId="0" applyFont="1" applyFill="1"/>
    <xf numFmtId="0" fontId="38" fillId="0" borderId="1" xfId="0" applyFont="1" applyBorder="1"/>
    <xf numFmtId="0" fontId="38" fillId="3" borderId="4" xfId="0" applyFont="1" applyFill="1" applyBorder="1" applyAlignment="1">
      <alignment horizontal="left" vertical="center" indent="1"/>
    </xf>
    <xf numFmtId="0" fontId="38" fillId="3" borderId="11" xfId="0" applyFont="1" applyFill="1" applyBorder="1" applyAlignment="1">
      <alignment horizontal="left" vertical="center" indent="1"/>
    </xf>
    <xf numFmtId="0" fontId="38" fillId="3" borderId="11" xfId="0" applyFont="1" applyFill="1" applyBorder="1" applyAlignment="1">
      <alignment horizontal="left" vertical="center" wrapText="1" indent="1"/>
    </xf>
    <xf numFmtId="0" fontId="38" fillId="3" borderId="12" xfId="0" applyFont="1" applyFill="1" applyBorder="1" applyAlignment="1">
      <alignment horizontal="left" vertical="center" indent="1"/>
    </xf>
    <xf numFmtId="0" fontId="38" fillId="3" borderId="12" xfId="0" applyFont="1" applyFill="1" applyBorder="1" applyAlignment="1">
      <alignment horizontal="left" vertical="center" wrapText="1" indent="1"/>
    </xf>
    <xf numFmtId="0" fontId="38" fillId="3" borderId="15" xfId="0" applyFont="1" applyFill="1" applyBorder="1" applyAlignment="1">
      <alignment horizontal="left" vertical="center" wrapText="1" indent="1"/>
    </xf>
    <xf numFmtId="0" fontId="38" fillId="0" borderId="1" xfId="0" applyFont="1" applyBorder="1" applyAlignment="1">
      <alignment horizontal="left" vertical="center" indent="1"/>
    </xf>
    <xf numFmtId="0" fontId="38" fillId="0" borderId="1" xfId="0" applyFont="1" applyBorder="1" applyAlignment="1">
      <alignment horizontal="left" vertical="center" wrapText="1" indent="1"/>
    </xf>
    <xf numFmtId="0" fontId="43" fillId="0" borderId="0" xfId="0" applyFont="1"/>
    <xf numFmtId="0" fontId="45" fillId="0" borderId="0" xfId="0" applyFont="1"/>
    <xf numFmtId="16" fontId="43" fillId="0" borderId="0" xfId="0" applyNumberFormat="1" applyFont="1"/>
    <xf numFmtId="0" fontId="44" fillId="0" borderId="0" xfId="0" applyFont="1"/>
    <xf numFmtId="0" fontId="43" fillId="9" borderId="0" xfId="0" applyFont="1" applyFill="1"/>
    <xf numFmtId="0" fontId="0" fillId="3" borderId="0" xfId="0" applyFill="1"/>
    <xf numFmtId="0" fontId="38" fillId="3" borderId="17" xfId="0" applyFont="1" applyFill="1" applyBorder="1" applyAlignment="1">
      <alignment horizontal="left" vertical="center" indent="1"/>
    </xf>
    <xf numFmtId="0" fontId="38" fillId="3" borderId="17" xfId="0" applyFont="1" applyFill="1" applyBorder="1" applyAlignment="1">
      <alignment horizontal="left" vertical="center" wrapText="1" indent="1"/>
    </xf>
    <xf numFmtId="0" fontId="38" fillId="3" borderId="1" xfId="0" applyFont="1" applyFill="1" applyBorder="1" applyAlignment="1">
      <alignment horizontal="left" vertical="center" wrapText="1" indent="1"/>
    </xf>
    <xf numFmtId="0" fontId="38" fillId="3" borderId="18" xfId="0" applyFont="1" applyFill="1" applyBorder="1" applyAlignment="1">
      <alignment horizontal="left" vertical="center" wrapText="1" indent="1"/>
    </xf>
    <xf numFmtId="0" fontId="37" fillId="10" borderId="11" xfId="0" applyFont="1" applyFill="1" applyBorder="1" applyAlignment="1">
      <alignment horizontal="left" vertical="center" wrapText="1" indent="1" readingOrder="1"/>
    </xf>
    <xf numFmtId="0" fontId="37" fillId="10" borderId="12" xfId="0" applyFont="1" applyFill="1" applyBorder="1" applyAlignment="1">
      <alignment horizontal="left" vertical="center" wrapText="1" indent="1" readingOrder="1"/>
    </xf>
    <xf numFmtId="0" fontId="37" fillId="10" borderId="17" xfId="0" applyFont="1" applyFill="1" applyBorder="1" applyAlignment="1">
      <alignment horizontal="left" vertical="center" wrapText="1" indent="1" readingOrder="1"/>
    </xf>
    <xf numFmtId="0" fontId="38" fillId="10" borderId="1" xfId="0" applyFont="1" applyFill="1" applyBorder="1" applyAlignment="1">
      <alignment horizontal="left" vertical="center" indent="1"/>
    </xf>
    <xf numFmtId="0" fontId="38" fillId="6" borderId="1" xfId="0" applyFont="1" applyFill="1" applyBorder="1" applyAlignment="1">
      <alignment horizontal="left" vertical="center" indent="1"/>
    </xf>
    <xf numFmtId="0" fontId="49" fillId="14" borderId="0" xfId="0" applyFont="1" applyFill="1" applyAlignment="1">
      <alignment horizontal="left" vertical="center" indent="1"/>
    </xf>
    <xf numFmtId="0" fontId="38" fillId="0" borderId="2" xfId="0" applyFont="1" applyBorder="1" applyAlignment="1">
      <alignment horizontal="left" vertical="center" indent="1"/>
    </xf>
    <xf numFmtId="0" fontId="38" fillId="0" borderId="11" xfId="0" applyFont="1" applyBorder="1" applyAlignment="1">
      <alignment horizontal="left" vertical="center" indent="1"/>
    </xf>
    <xf numFmtId="0" fontId="38" fillId="0" borderId="11" xfId="0" applyFont="1" applyBorder="1"/>
    <xf numFmtId="0" fontId="38" fillId="0" borderId="3" xfId="0" applyFont="1" applyBorder="1" applyAlignment="1">
      <alignment horizontal="left" vertical="center" indent="1"/>
    </xf>
    <xf numFmtId="0" fontId="38" fillId="0" borderId="3" xfId="0" applyFont="1" applyBorder="1"/>
    <xf numFmtId="0" fontId="0" fillId="0" borderId="0" xfId="0" applyAlignment="1">
      <alignment horizontal="left" indent="1"/>
    </xf>
    <xf numFmtId="0" fontId="0" fillId="0" borderId="22" xfId="0" applyBorder="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0" fillId="0" borderId="0" xfId="0" applyAlignment="1">
      <alignment horizontal="left" indent="2"/>
    </xf>
    <xf numFmtId="0" fontId="47" fillId="0" borderId="0" xfId="1" applyAlignment="1">
      <alignment horizontal="left" indent="2"/>
    </xf>
    <xf numFmtId="0" fontId="37" fillId="10" borderId="23" xfId="0" applyFont="1" applyFill="1" applyBorder="1" applyAlignment="1">
      <alignment horizontal="left" vertical="center" wrapText="1" indent="1" readingOrder="1"/>
    </xf>
    <xf numFmtId="0" fontId="39" fillId="2" borderId="1" xfId="0" applyFont="1" applyFill="1" applyBorder="1" applyAlignment="1">
      <alignment horizontal="left" vertical="center" wrapText="1" indent="1" readingOrder="1"/>
    </xf>
    <xf numFmtId="0" fontId="50" fillId="10" borderId="1" xfId="1" applyFont="1" applyFill="1" applyBorder="1" applyAlignment="1">
      <alignment horizontal="left" vertical="center" wrapText="1" indent="1" readingOrder="1"/>
    </xf>
    <xf numFmtId="0" fontId="38" fillId="0" borderId="13" xfId="0" applyFont="1" applyBorder="1" applyAlignment="1">
      <alignment horizontal="left" vertical="center" indent="1"/>
    </xf>
    <xf numFmtId="0" fontId="50" fillId="10" borderId="13" xfId="1" applyFont="1" applyFill="1" applyBorder="1" applyAlignment="1">
      <alignment horizontal="left" vertical="center" wrapText="1" indent="1" readingOrder="1"/>
    </xf>
    <xf numFmtId="0" fontId="50" fillId="10" borderId="12" xfId="1" applyFont="1" applyFill="1" applyBorder="1" applyAlignment="1">
      <alignment horizontal="left" vertical="center" wrapText="1" indent="1" readingOrder="1"/>
    </xf>
    <xf numFmtId="0" fontId="38" fillId="0" borderId="12" xfId="0" applyFont="1" applyBorder="1" applyAlignment="1">
      <alignment horizontal="left" vertical="center" indent="1"/>
    </xf>
    <xf numFmtId="0" fontId="38" fillId="10" borderId="12" xfId="0" applyFont="1" applyFill="1" applyBorder="1" applyAlignment="1">
      <alignment horizontal="left" vertical="center" indent="1"/>
    </xf>
    <xf numFmtId="0" fontId="38" fillId="0" borderId="11" xfId="0" applyFont="1" applyBorder="1" applyAlignment="1">
      <alignment horizontal="left" vertical="center" wrapText="1" indent="1"/>
    </xf>
    <xf numFmtId="0" fontId="38" fillId="0" borderId="21" xfId="0" applyFont="1" applyBorder="1"/>
    <xf numFmtId="0" fontId="38" fillId="0" borderId="0" xfId="0" applyFont="1" applyBorder="1"/>
    <xf numFmtId="0" fontId="38" fillId="0" borderId="14" xfId="0" applyFont="1" applyBorder="1" applyAlignment="1">
      <alignment horizontal="left" vertical="center" indent="1"/>
    </xf>
    <xf numFmtId="0" fontId="38" fillId="3" borderId="14" xfId="0" applyFont="1" applyFill="1" applyBorder="1" applyAlignment="1">
      <alignment horizontal="left" vertical="center" indent="1"/>
    </xf>
    <xf numFmtId="0" fontId="38" fillId="3" borderId="3" xfId="0" applyFont="1" applyFill="1" applyBorder="1" applyAlignment="1">
      <alignment horizontal="left" vertical="center" indent="1"/>
    </xf>
    <xf numFmtId="0" fontId="38" fillId="3" borderId="13" xfId="0" applyFont="1" applyFill="1" applyBorder="1" applyAlignment="1">
      <alignment horizontal="left" vertical="center" indent="1"/>
    </xf>
    <xf numFmtId="0" fontId="0" fillId="0" borderId="0" xfId="0" applyAlignment="1">
      <alignment wrapText="1"/>
    </xf>
    <xf numFmtId="0" fontId="38" fillId="0" borderId="0" xfId="0" applyFont="1"/>
    <xf numFmtId="0" fontId="38" fillId="0" borderId="0" xfId="0" applyFont="1" applyAlignment="1">
      <alignment horizontal="left" indent="1"/>
    </xf>
    <xf numFmtId="49" fontId="38" fillId="0" borderId="0" xfId="0" applyNumberFormat="1" applyFont="1" applyAlignment="1">
      <alignment horizontal="left" vertical="center" indent="1"/>
    </xf>
    <xf numFmtId="0" fontId="29" fillId="3" borderId="0" xfId="0" applyFont="1" applyFill="1"/>
    <xf numFmtId="0" fontId="29" fillId="3" borderId="0" xfId="0" applyFont="1" applyFill="1" applyAlignment="1">
      <alignment horizontal="center" vertical="center"/>
    </xf>
    <xf numFmtId="0" fontId="29" fillId="4" borderId="0" xfId="0" applyFont="1" applyFill="1"/>
    <xf numFmtId="0" fontId="29" fillId="0" borderId="0" xfId="0" applyFont="1"/>
    <xf numFmtId="0" fontId="37" fillId="10" borderId="14" xfId="0" applyFont="1" applyFill="1" applyBorder="1" applyAlignment="1">
      <alignment horizontal="left" vertical="center" wrapText="1" indent="1" readingOrder="1"/>
    </xf>
    <xf numFmtId="0" fontId="37" fillId="10" borderId="13" xfId="0" applyFont="1" applyFill="1" applyBorder="1" applyAlignment="1">
      <alignment horizontal="left" vertical="center" wrapText="1" indent="1" readingOrder="1"/>
    </xf>
    <xf numFmtId="0" fontId="37" fillId="10" borderId="14" xfId="0" applyFont="1" applyFill="1" applyBorder="1" applyAlignment="1">
      <alignment vertical="center" wrapText="1" indent="1" readingOrder="1"/>
    </xf>
    <xf numFmtId="0" fontId="51" fillId="0" borderId="0" xfId="0" applyFont="1" applyAlignment="1">
      <alignment horizontal="left" vertical="center" indent="1"/>
    </xf>
    <xf numFmtId="0" fontId="38" fillId="0" borderId="0" xfId="0" applyFont="1" applyAlignment="1">
      <alignment horizontal="left" vertical="center" indent="1"/>
    </xf>
    <xf numFmtId="2" fontId="38" fillId="0" borderId="0" xfId="0" applyNumberFormat="1" applyFont="1" applyAlignment="1">
      <alignment horizontal="left" vertical="center" indent="1"/>
    </xf>
    <xf numFmtId="0" fontId="38" fillId="3" borderId="25" xfId="0" applyFont="1" applyFill="1" applyBorder="1" applyAlignment="1">
      <alignment horizontal="left" vertical="center" indent="1"/>
    </xf>
    <xf numFmtId="0" fontId="52" fillId="3" borderId="0" xfId="0" applyFont="1" applyFill="1"/>
    <xf numFmtId="0" fontId="53" fillId="3" borderId="0" xfId="1" applyFont="1" applyFill="1"/>
    <xf numFmtId="0" fontId="52" fillId="3" borderId="0" xfId="0" applyFont="1" applyFill="1" applyBorder="1"/>
    <xf numFmtId="0" fontId="38" fillId="3" borderId="13" xfId="0" applyFont="1" applyFill="1" applyBorder="1" applyAlignment="1">
      <alignment horizontal="left" vertical="center" wrapText="1" indent="1"/>
    </xf>
    <xf numFmtId="0" fontId="38" fillId="3" borderId="4" xfId="0" applyFont="1" applyFill="1" applyBorder="1" applyAlignment="1">
      <alignment horizontal="left" vertical="center" wrapText="1" indent="1"/>
    </xf>
    <xf numFmtId="0" fontId="31" fillId="11" borderId="4" xfId="0" applyFont="1" applyFill="1" applyBorder="1" applyAlignment="1">
      <alignment horizontal="center" vertical="center" wrapText="1" readingOrder="1"/>
    </xf>
    <xf numFmtId="0" fontId="38" fillId="0" borderId="4" xfId="0" applyFont="1" applyBorder="1" applyAlignment="1">
      <alignment horizontal="left" vertical="center" wrapText="1" indent="1"/>
    </xf>
    <xf numFmtId="0" fontId="28" fillId="3" borderId="0" xfId="0" applyFont="1" applyFill="1"/>
    <xf numFmtId="0" fontId="28" fillId="3" borderId="0" xfId="0" applyFont="1" applyFill="1" applyAlignment="1">
      <alignment horizontal="center" vertical="center"/>
    </xf>
    <xf numFmtId="0" fontId="28" fillId="4" borderId="0" xfId="0" applyFont="1" applyFill="1"/>
    <xf numFmtId="0" fontId="28" fillId="3" borderId="0" xfId="0" applyFont="1" applyFill="1" applyBorder="1"/>
    <xf numFmtId="0" fontId="28" fillId="22" borderId="0" xfId="0" applyFont="1" applyFill="1"/>
    <xf numFmtId="0" fontId="38" fillId="3" borderId="13" xfId="0" applyFont="1" applyFill="1" applyBorder="1" applyAlignment="1">
      <alignment horizontal="left" vertical="center" wrapText="1" indent="1"/>
    </xf>
    <xf numFmtId="0" fontId="28" fillId="3" borderId="0" xfId="0" applyFont="1" applyFill="1" applyBorder="1" applyAlignment="1">
      <alignment horizontal="center" vertical="center"/>
    </xf>
    <xf numFmtId="0" fontId="38" fillId="0" borderId="13" xfId="0" applyFont="1" applyBorder="1"/>
    <xf numFmtId="0" fontId="38" fillId="0" borderId="12" xfId="0" applyFont="1" applyBorder="1"/>
    <xf numFmtId="0" fontId="38" fillId="0" borderId="29" xfId="0" applyFont="1" applyBorder="1"/>
    <xf numFmtId="0" fontId="38" fillId="0" borderId="12" xfId="0" applyFont="1" applyBorder="1" applyAlignment="1">
      <alignment horizontal="left" vertical="center" wrapText="1" indent="1"/>
    </xf>
    <xf numFmtId="0" fontId="38" fillId="0" borderId="11" xfId="0" applyFont="1" applyBorder="1" applyAlignment="1">
      <alignment horizontal="left" vertical="center" indent="2"/>
    </xf>
    <xf numFmtId="0" fontId="0" fillId="0" borderId="12" xfId="0" applyBorder="1"/>
    <xf numFmtId="0" fontId="0" fillId="0" borderId="11" xfId="0" applyBorder="1" applyAlignment="1">
      <alignment horizontal="left" indent="1"/>
    </xf>
    <xf numFmtId="0" fontId="38" fillId="0" borderId="12" xfId="0" applyFont="1" applyBorder="1" applyAlignment="1">
      <alignment horizontal="left" vertical="center" indent="2"/>
    </xf>
    <xf numFmtId="0" fontId="50" fillId="10" borderId="25" xfId="1" applyFont="1" applyFill="1" applyBorder="1" applyAlignment="1">
      <alignment horizontal="left" vertical="center" wrapText="1" indent="1" readingOrder="1"/>
    </xf>
    <xf numFmtId="0" fontId="37" fillId="10" borderId="25" xfId="0" applyFont="1" applyFill="1" applyBorder="1" applyAlignment="1">
      <alignment horizontal="left" vertical="center" wrapText="1" indent="1" readingOrder="1"/>
    </xf>
    <xf numFmtId="0" fontId="38" fillId="3" borderId="13" xfId="0" applyFont="1" applyFill="1" applyBorder="1" applyAlignment="1">
      <alignment horizontal="left" vertical="center" wrapText="1" indent="1"/>
    </xf>
    <xf numFmtId="0" fontId="38" fillId="3" borderId="3" xfId="0" applyFont="1" applyFill="1" applyBorder="1" applyAlignment="1">
      <alignment horizontal="left" vertical="center" wrapText="1" indent="1"/>
    </xf>
    <xf numFmtId="0" fontId="38" fillId="3" borderId="13" xfId="0" applyFont="1" applyFill="1" applyBorder="1" applyAlignment="1">
      <alignment horizontal="left" vertical="center" wrapText="1" indent="1"/>
    </xf>
    <xf numFmtId="0" fontId="38" fillId="3" borderId="14" xfId="0" applyFont="1" applyFill="1" applyBorder="1" applyAlignment="1">
      <alignment horizontal="left" vertical="center" wrapText="1" indent="1"/>
    </xf>
    <xf numFmtId="0" fontId="37" fillId="10" borderId="4" xfId="0" applyFont="1" applyFill="1" applyBorder="1" applyAlignment="1">
      <alignment horizontal="left" vertical="center" wrapText="1" indent="1" readingOrder="1"/>
    </xf>
    <xf numFmtId="0" fontId="38" fillId="3" borderId="4" xfId="0" applyFont="1" applyFill="1" applyBorder="1" applyAlignment="1">
      <alignment horizontal="left" vertical="center" wrapText="1" indent="1"/>
    </xf>
    <xf numFmtId="0" fontId="38" fillId="0" borderId="13" xfId="0" applyFont="1" applyBorder="1" applyAlignment="1">
      <alignment horizontal="left" vertical="center" indent="1"/>
    </xf>
    <xf numFmtId="0" fontId="38" fillId="3" borderId="13" xfId="0" applyFont="1" applyFill="1" applyBorder="1" applyAlignment="1">
      <alignment horizontal="left" vertical="center" wrapText="1" indent="1"/>
    </xf>
    <xf numFmtId="0" fontId="38" fillId="3" borderId="16" xfId="0" applyFont="1" applyFill="1" applyBorder="1" applyAlignment="1">
      <alignment horizontal="left" vertical="center" indent="1"/>
    </xf>
    <xf numFmtId="0" fontId="38" fillId="3" borderId="24" xfId="0" applyFont="1" applyFill="1" applyBorder="1" applyAlignment="1">
      <alignment horizontal="left" vertical="center" indent="1"/>
    </xf>
    <xf numFmtId="0" fontId="38" fillId="0" borderId="4" xfId="0" applyFont="1" applyFill="1" applyBorder="1" applyAlignment="1">
      <alignment horizontal="left" vertical="center" wrapText="1" indent="1"/>
    </xf>
    <xf numFmtId="0" fontId="38" fillId="0" borderId="12" xfId="0" applyFont="1" applyFill="1" applyBorder="1" applyAlignment="1">
      <alignment horizontal="left" vertical="center" indent="1"/>
    </xf>
    <xf numFmtId="0" fontId="38" fillId="0" borderId="12" xfId="0" applyFont="1" applyFill="1" applyBorder="1" applyAlignment="1">
      <alignment horizontal="left" vertical="center" wrapText="1" indent="1"/>
    </xf>
    <xf numFmtId="0" fontId="40" fillId="3" borderId="12" xfId="0" applyFont="1" applyFill="1" applyBorder="1" applyAlignment="1">
      <alignment horizontal="left" vertical="center" wrapText="1" indent="1"/>
    </xf>
    <xf numFmtId="0" fontId="37" fillId="3" borderId="17" xfId="0" applyFont="1" applyFill="1" applyBorder="1" applyAlignment="1">
      <alignment horizontal="left" vertical="center" wrapText="1" indent="1" readingOrder="1"/>
    </xf>
    <xf numFmtId="0" fontId="40" fillId="3" borderId="11" xfId="0" applyFont="1" applyFill="1" applyBorder="1" applyAlignment="1">
      <alignment horizontal="left" vertical="center" wrapText="1" indent="1"/>
    </xf>
    <xf numFmtId="0" fontId="0" fillId="3" borderId="11" xfId="0" applyFill="1" applyBorder="1" applyAlignment="1">
      <alignment horizontal="center" vertical="center"/>
    </xf>
    <xf numFmtId="0" fontId="38" fillId="3" borderId="1" xfId="0" applyFont="1" applyFill="1" applyBorder="1" applyAlignment="1">
      <alignment horizontal="left" vertical="center"/>
    </xf>
    <xf numFmtId="0" fontId="38" fillId="3" borderId="13" xfId="0" applyFont="1" applyFill="1" applyBorder="1" applyAlignment="1">
      <alignment horizontal="left" vertical="center" wrapText="1" indent="1"/>
    </xf>
    <xf numFmtId="0" fontId="0" fillId="0" borderId="0" xfId="0" applyFill="1"/>
    <xf numFmtId="0" fontId="42" fillId="10" borderId="12" xfId="3" applyFont="1" applyFill="1" applyBorder="1" applyAlignment="1">
      <alignment horizontal="left" vertical="center" wrapText="1" indent="1" readingOrder="1"/>
    </xf>
    <xf numFmtId="0" fontId="42" fillId="10" borderId="3" xfId="3" applyFont="1" applyFill="1" applyBorder="1" applyAlignment="1">
      <alignment horizontal="left" vertical="center" wrapText="1" indent="1" readingOrder="1"/>
    </xf>
    <xf numFmtId="0" fontId="42" fillId="10" borderId="13" xfId="3" applyFont="1" applyFill="1" applyBorder="1" applyAlignment="1">
      <alignment horizontal="left" vertical="center" wrapText="1" indent="1" readingOrder="1"/>
    </xf>
    <xf numFmtId="0" fontId="48" fillId="3" borderId="3" xfId="1" applyFont="1" applyFill="1" applyBorder="1" applyAlignment="1">
      <alignment horizontal="left" vertical="center" wrapText="1" indent="1"/>
    </xf>
    <xf numFmtId="0" fontId="50" fillId="10" borderId="4" xfId="0" applyFont="1" applyFill="1" applyBorder="1" applyAlignment="1">
      <alignment horizontal="left" vertical="center" wrapText="1" indent="1" readingOrder="1"/>
    </xf>
    <xf numFmtId="0" fontId="38" fillId="0" borderId="4" xfId="0" applyFont="1" applyFill="1" applyBorder="1" applyAlignment="1">
      <alignment horizontal="left" vertical="center" indent="1"/>
    </xf>
    <xf numFmtId="0" fontId="38" fillId="0" borderId="11" xfId="0" applyFont="1" applyFill="1" applyBorder="1" applyAlignment="1">
      <alignment horizontal="left" vertical="center" indent="1"/>
    </xf>
    <xf numFmtId="0" fontId="38" fillId="3" borderId="13" xfId="0" applyFont="1" applyFill="1" applyBorder="1" applyAlignment="1">
      <alignment horizontal="left" vertical="center" wrapText="1" indent="1"/>
    </xf>
    <xf numFmtId="0" fontId="0" fillId="7" borderId="0" xfId="0" applyFill="1"/>
    <xf numFmtId="0" fontId="0" fillId="8" borderId="0" xfId="0" applyFill="1"/>
    <xf numFmtId="0" fontId="43" fillId="0" borderId="0" xfId="0" applyFont="1" applyAlignment="1">
      <alignment horizontal="left"/>
    </xf>
    <xf numFmtId="0" fontId="27" fillId="0" borderId="0" xfId="0" applyFont="1" applyAlignment="1">
      <alignment horizontal="left"/>
    </xf>
    <xf numFmtId="0" fontId="27" fillId="0" borderId="0" xfId="0" applyFont="1" applyAlignment="1">
      <alignment horizontal="left" indent="1"/>
    </xf>
    <xf numFmtId="0" fontId="27" fillId="0" borderId="0" xfId="0" applyFont="1"/>
    <xf numFmtId="0" fontId="27" fillId="0" borderId="0" xfId="0" applyFont="1" applyAlignment="1">
      <alignment horizontal="left" indent="2"/>
    </xf>
    <xf numFmtId="0" fontId="0" fillId="3" borderId="0" xfId="0" applyFill="1" applyAlignment="1">
      <alignment horizontal="left" vertical="center"/>
    </xf>
    <xf numFmtId="0" fontId="0" fillId="22" borderId="0" xfId="0" applyFill="1"/>
    <xf numFmtId="0" fontId="43" fillId="22" borderId="0" xfId="0" applyFont="1" applyFill="1"/>
    <xf numFmtId="0" fontId="0" fillId="9" borderId="0" xfId="0" applyFill="1"/>
    <xf numFmtId="0" fontId="0" fillId="3" borderId="0" xfId="0" applyFill="1" applyAlignment="1">
      <alignment horizontal="left"/>
    </xf>
    <xf numFmtId="49" fontId="0" fillId="3" borderId="0" xfId="0" applyNumberFormat="1" applyFill="1"/>
    <xf numFmtId="0" fontId="56" fillId="22" borderId="0" xfId="0" applyFont="1" applyFill="1" applyAlignment="1">
      <alignment vertical="center" wrapText="1"/>
    </xf>
    <xf numFmtId="0" fontId="38" fillId="3" borderId="13" xfId="0" applyFont="1" applyFill="1" applyBorder="1" applyAlignment="1">
      <alignment horizontal="left" vertical="center" wrapText="1" indent="1"/>
    </xf>
    <xf numFmtId="0" fontId="38" fillId="3" borderId="4" xfId="0" applyFont="1" applyFill="1" applyBorder="1" applyAlignment="1">
      <alignment horizontal="left" vertical="center" wrapText="1" indent="1"/>
    </xf>
    <xf numFmtId="0" fontId="38" fillId="3" borderId="14" xfId="0" applyFont="1" applyFill="1" applyBorder="1" applyAlignment="1">
      <alignment horizontal="left" vertical="center" wrapText="1" indent="1"/>
    </xf>
    <xf numFmtId="0" fontId="38" fillId="3" borderId="13" xfId="0" applyFont="1" applyFill="1" applyBorder="1" applyAlignment="1">
      <alignment horizontal="left" vertical="center" wrapText="1" indent="1"/>
    </xf>
    <xf numFmtId="0" fontId="38" fillId="0" borderId="13" xfId="0" applyFont="1" applyBorder="1" applyAlignment="1">
      <alignment horizontal="left" vertical="center" indent="1"/>
    </xf>
    <xf numFmtId="0" fontId="40" fillId="3" borderId="3" xfId="0" applyFont="1" applyFill="1" applyBorder="1" applyAlignment="1">
      <alignment horizontal="left" vertical="center" wrapText="1" indent="1"/>
    </xf>
    <xf numFmtId="0" fontId="38" fillId="3" borderId="13" xfId="0" applyFont="1" applyFill="1" applyBorder="1" applyAlignment="1">
      <alignment horizontal="left" vertical="center" wrapText="1" indent="1"/>
    </xf>
    <xf numFmtId="0" fontId="38" fillId="0" borderId="13" xfId="0" applyFont="1" applyBorder="1" applyAlignment="1">
      <alignment horizontal="left" vertical="center" wrapText="1" indent="1"/>
    </xf>
    <xf numFmtId="0" fontId="38" fillId="0" borderId="13" xfId="0" applyFont="1" applyBorder="1" applyAlignment="1">
      <alignment horizontal="left" vertical="center" indent="1"/>
    </xf>
    <xf numFmtId="0" fontId="38" fillId="0" borderId="13" xfId="0" applyFont="1" applyBorder="1" applyAlignment="1">
      <alignment horizontal="left" vertical="center" indent="2"/>
    </xf>
    <xf numFmtId="0" fontId="0" fillId="0" borderId="13" xfId="0" applyBorder="1" applyAlignment="1">
      <alignment horizontal="left" indent="1"/>
    </xf>
    <xf numFmtId="0" fontId="26" fillId="0" borderId="0" xfId="0" applyFont="1"/>
    <xf numFmtId="0" fontId="26" fillId="0" borderId="0" xfId="0" applyFont="1" applyAlignment="1">
      <alignment wrapText="1"/>
    </xf>
    <xf numFmtId="0" fontId="0" fillId="3" borderId="13" xfId="0" applyFill="1" applyBorder="1" applyAlignment="1">
      <alignment horizontal="center" vertical="center"/>
    </xf>
    <xf numFmtId="0" fontId="50" fillId="10" borderId="13" xfId="2" applyFont="1" applyFill="1" applyBorder="1" applyAlignment="1">
      <alignment horizontal="left" vertical="center" indent="1"/>
    </xf>
    <xf numFmtId="0" fontId="38" fillId="3" borderId="13" xfId="0" applyFont="1" applyFill="1" applyBorder="1" applyAlignment="1">
      <alignment horizontal="left" vertical="center" wrapText="1" indent="1"/>
    </xf>
    <xf numFmtId="0" fontId="38" fillId="3" borderId="4" xfId="0" applyFont="1" applyFill="1" applyBorder="1" applyAlignment="1">
      <alignment horizontal="left" vertical="center" wrapText="1" indent="1"/>
    </xf>
    <xf numFmtId="0" fontId="39" fillId="2" borderId="4" xfId="0" applyFont="1" applyFill="1" applyBorder="1" applyAlignment="1">
      <alignment horizontal="left" vertical="center" wrapText="1" indent="1" readingOrder="1"/>
    </xf>
    <xf numFmtId="0" fontId="42" fillId="2" borderId="4" xfId="0" applyFont="1" applyFill="1" applyBorder="1" applyAlignment="1">
      <alignment horizontal="left" vertical="center" wrapText="1" indent="1" readingOrder="1"/>
    </xf>
    <xf numFmtId="0" fontId="48" fillId="3" borderId="11" xfId="1" applyFont="1" applyFill="1" applyBorder="1" applyAlignment="1">
      <alignment horizontal="center" vertical="center" wrapText="1"/>
    </xf>
    <xf numFmtId="0" fontId="48" fillId="3" borderId="13" xfId="1" applyFont="1" applyFill="1" applyBorder="1" applyAlignment="1">
      <alignment horizontal="center" vertical="center" wrapText="1"/>
    </xf>
    <xf numFmtId="0" fontId="48" fillId="3" borderId="12" xfId="1" applyFont="1" applyFill="1" applyBorder="1" applyAlignment="1">
      <alignment horizontal="center" vertical="center" wrapText="1"/>
    </xf>
    <xf numFmtId="0" fontId="48" fillId="3" borderId="17" xfId="1" applyFont="1" applyFill="1" applyBorder="1" applyAlignment="1">
      <alignment horizontal="center" vertical="center" wrapText="1"/>
    </xf>
    <xf numFmtId="0" fontId="48" fillId="3" borderId="14" xfId="1" applyFont="1" applyFill="1" applyBorder="1" applyAlignment="1">
      <alignment horizontal="center" vertical="center" wrapText="1"/>
    </xf>
    <xf numFmtId="0" fontId="48" fillId="3" borderId="12" xfId="1" applyFont="1" applyFill="1" applyBorder="1" applyAlignment="1">
      <alignment horizontal="center" vertical="center"/>
    </xf>
    <xf numFmtId="0" fontId="48" fillId="3" borderId="17" xfId="1" applyFont="1" applyFill="1" applyBorder="1" applyAlignment="1">
      <alignment horizontal="center" vertical="center" wrapText="1" readingOrder="1"/>
    </xf>
    <xf numFmtId="0" fontId="48" fillId="3" borderId="4" xfId="1" applyFont="1" applyFill="1" applyBorder="1" applyAlignment="1">
      <alignment horizontal="center" vertical="center" wrapText="1"/>
    </xf>
    <xf numFmtId="0" fontId="48" fillId="3" borderId="3" xfId="1" applyFont="1" applyFill="1" applyBorder="1" applyAlignment="1">
      <alignment horizontal="center" vertical="center" wrapText="1"/>
    </xf>
    <xf numFmtId="0" fontId="38" fillId="3" borderId="13" xfId="0" applyFont="1" applyFill="1" applyBorder="1" applyAlignment="1">
      <alignment horizontal="left" vertical="center" wrapText="1" indent="1"/>
    </xf>
    <xf numFmtId="0" fontId="48" fillId="3" borderId="1" xfId="1" applyFont="1" applyFill="1" applyBorder="1" applyAlignment="1">
      <alignment horizontal="center" vertical="center" wrapText="1"/>
    </xf>
    <xf numFmtId="0" fontId="48" fillId="3" borderId="11" xfId="1" applyFont="1" applyFill="1" applyBorder="1" applyAlignment="1">
      <alignment horizontal="center" vertical="center"/>
    </xf>
    <xf numFmtId="0" fontId="48" fillId="3" borderId="13" xfId="1" applyFont="1" applyFill="1" applyBorder="1" applyAlignment="1">
      <alignment horizontal="center" vertical="center"/>
    </xf>
    <xf numFmtId="0" fontId="40" fillId="3" borderId="4" xfId="0" applyFont="1" applyFill="1" applyBorder="1" applyAlignment="1">
      <alignment horizontal="left" vertical="center" indent="1"/>
    </xf>
    <xf numFmtId="0" fontId="40" fillId="3" borderId="4" xfId="0" applyFont="1" applyFill="1" applyBorder="1" applyAlignment="1">
      <alignment horizontal="left" vertical="center" wrapText="1" indent="1"/>
    </xf>
    <xf numFmtId="0" fontId="39" fillId="2" borderId="11" xfId="0" applyFont="1" applyFill="1" applyBorder="1" applyAlignment="1">
      <alignment horizontal="left" vertical="center" wrapText="1" indent="1" readingOrder="1"/>
    </xf>
    <xf numFmtId="0" fontId="40" fillId="3" borderId="11" xfId="0" applyFont="1" applyFill="1" applyBorder="1" applyAlignment="1">
      <alignment horizontal="left" vertical="center" indent="1"/>
    </xf>
    <xf numFmtId="0" fontId="39" fillId="2" borderId="13" xfId="0" applyFont="1" applyFill="1" applyBorder="1" applyAlignment="1">
      <alignment horizontal="left" vertical="center" wrapText="1" indent="1" readingOrder="1"/>
    </xf>
    <xf numFmtId="0" fontId="40" fillId="3" borderId="13" xfId="0" applyFont="1" applyFill="1" applyBorder="1" applyAlignment="1">
      <alignment horizontal="left" vertical="center" indent="1"/>
    </xf>
    <xf numFmtId="0" fontId="40" fillId="3" borderId="13" xfId="0" applyFont="1" applyFill="1" applyBorder="1" applyAlignment="1">
      <alignment horizontal="left" vertical="center" wrapText="1" indent="1"/>
    </xf>
    <xf numFmtId="0" fontId="40" fillId="3" borderId="12" xfId="0" applyFont="1" applyFill="1" applyBorder="1" applyAlignment="1">
      <alignment horizontal="left" vertical="center" indent="1"/>
    </xf>
    <xf numFmtId="0" fontId="40" fillId="3" borderId="3" xfId="0" applyFont="1" applyFill="1" applyBorder="1" applyAlignment="1">
      <alignment horizontal="left" vertical="center" indent="1"/>
    </xf>
    <xf numFmtId="0" fontId="39" fillId="3" borderId="11" xfId="0" applyFont="1" applyFill="1" applyBorder="1" applyAlignment="1">
      <alignment horizontal="left" vertical="center" wrapText="1" indent="1"/>
    </xf>
    <xf numFmtId="0" fontId="39" fillId="2" borderId="12" xfId="0" applyFont="1" applyFill="1" applyBorder="1" applyAlignment="1">
      <alignment horizontal="left" vertical="center" wrapText="1" indent="1" readingOrder="1"/>
    </xf>
    <xf numFmtId="0" fontId="42" fillId="2" borderId="11" xfId="0" applyFont="1" applyFill="1" applyBorder="1" applyAlignment="1">
      <alignment horizontal="left" vertical="center" wrapText="1" indent="1" readingOrder="1"/>
    </xf>
    <xf numFmtId="0" fontId="42" fillId="2" borderId="13" xfId="0" applyFont="1" applyFill="1" applyBorder="1" applyAlignment="1">
      <alignment horizontal="left" vertical="center" wrapText="1" indent="1" readingOrder="1"/>
    </xf>
    <xf numFmtId="0" fontId="42" fillId="2" borderId="12" xfId="0" applyFont="1" applyFill="1" applyBorder="1" applyAlignment="1">
      <alignment horizontal="left" vertical="center" wrapText="1" indent="1" readingOrder="1"/>
    </xf>
    <xf numFmtId="0" fontId="40" fillId="3" borderId="21" xfId="0" applyFont="1" applyFill="1" applyBorder="1" applyAlignment="1">
      <alignment horizontal="left" vertical="center" wrapText="1" indent="1"/>
    </xf>
    <xf numFmtId="0" fontId="25" fillId="0" borderId="0" xfId="0" applyFont="1"/>
    <xf numFmtId="0" fontId="24" fillId="0" borderId="0" xfId="0" applyFont="1"/>
    <xf numFmtId="0" fontId="38" fillId="3" borderId="4" xfId="0" applyFont="1" applyFill="1" applyBorder="1" applyAlignment="1">
      <alignment horizontal="left" vertical="center" wrapText="1" indent="1"/>
    </xf>
    <xf numFmtId="0" fontId="57" fillId="0" borderId="0" xfId="0" applyFont="1" applyAlignment="1">
      <alignment vertical="top" wrapText="1"/>
    </xf>
    <xf numFmtId="0" fontId="0" fillId="0" borderId="0" xfId="0" applyAlignment="1">
      <alignment vertical="top"/>
    </xf>
    <xf numFmtId="0" fontId="57" fillId="0" borderId="0" xfId="0" applyFont="1"/>
    <xf numFmtId="0" fontId="57" fillId="0" borderId="0" xfId="0" applyFont="1" applyBorder="1" applyAlignment="1">
      <alignment wrapText="1"/>
    </xf>
    <xf numFmtId="0" fontId="23" fillId="0" borderId="0" xfId="0" applyFont="1"/>
    <xf numFmtId="0" fontId="38" fillId="3" borderId="13" xfId="0" applyFont="1" applyFill="1" applyBorder="1" applyAlignment="1">
      <alignment horizontal="left" vertical="center" wrapText="1" indent="1"/>
    </xf>
    <xf numFmtId="0" fontId="43" fillId="0" borderId="0" xfId="0" applyFont="1" applyAlignment="1">
      <alignment wrapText="1"/>
    </xf>
    <xf numFmtId="0" fontId="22" fillId="0" borderId="0" xfId="0" applyFont="1" applyAlignment="1">
      <alignment horizontal="left"/>
    </xf>
    <xf numFmtId="0" fontId="21" fillId="0" borderId="0" xfId="0" applyFont="1"/>
    <xf numFmtId="0" fontId="21" fillId="0" borderId="0" xfId="0" applyFont="1" applyAlignment="1">
      <alignment wrapText="1"/>
    </xf>
    <xf numFmtId="0" fontId="21" fillId="0" borderId="0" xfId="0" applyFont="1" applyAlignment="1">
      <alignment horizontal="left" wrapText="1"/>
    </xf>
    <xf numFmtId="2" fontId="0" fillId="0" borderId="0" xfId="0" applyNumberFormat="1" applyAlignment="1">
      <alignment wrapText="1"/>
    </xf>
    <xf numFmtId="0" fontId="51" fillId="7" borderId="0" xfId="0" applyFont="1" applyFill="1" applyAlignment="1">
      <alignment horizontal="left" vertical="center" indent="1"/>
    </xf>
    <xf numFmtId="0" fontId="0" fillId="0" borderId="0" xfId="0" applyAlignment="1">
      <alignment horizontal="left" wrapText="1" indent="1"/>
    </xf>
    <xf numFmtId="0" fontId="0" fillId="0" borderId="0" xfId="0" applyAlignment="1">
      <alignment horizontal="left" wrapText="1" indent="2"/>
    </xf>
    <xf numFmtId="0" fontId="0" fillId="0" borderId="0" xfId="0" applyAlignment="1">
      <alignment horizontal="left"/>
    </xf>
    <xf numFmtId="0" fontId="20" fillId="0" borderId="0" xfId="0" applyFont="1"/>
    <xf numFmtId="0" fontId="20" fillId="0" borderId="0" xfId="0" applyFont="1" applyAlignment="1">
      <alignment horizontal="left" wrapText="1" indent="1"/>
    </xf>
    <xf numFmtId="0" fontId="0" fillId="3" borderId="32" xfId="0" applyFill="1" applyBorder="1"/>
    <xf numFmtId="0" fontId="0" fillId="3" borderId="29" xfId="0" applyFill="1" applyBorder="1"/>
    <xf numFmtId="0" fontId="0" fillId="3" borderId="0" xfId="0" applyFill="1" applyBorder="1"/>
    <xf numFmtId="0" fontId="0" fillId="3" borderId="32" xfId="0" applyFill="1" applyBorder="1" applyAlignment="1">
      <alignment vertical="center"/>
    </xf>
    <xf numFmtId="0" fontId="0" fillId="3" borderId="0" xfId="0" applyFill="1" applyAlignment="1">
      <alignment vertical="center"/>
    </xf>
    <xf numFmtId="0" fontId="51" fillId="0" borderId="0" xfId="0" applyFont="1" applyAlignment="1">
      <alignment horizontal="left" vertical="center" indent="1"/>
    </xf>
    <xf numFmtId="0" fontId="38" fillId="0" borderId="0" xfId="0" applyFont="1" applyAlignment="1">
      <alignment horizontal="left" vertical="center" indent="1"/>
    </xf>
    <xf numFmtId="2" fontId="38" fillId="0" borderId="0" xfId="0" applyNumberFormat="1" applyFont="1" applyAlignment="1">
      <alignment horizontal="left" vertical="center" indent="1"/>
    </xf>
    <xf numFmtId="0" fontId="19" fillId="0" borderId="0" xfId="0" applyFont="1"/>
    <xf numFmtId="0" fontId="47" fillId="0" borderId="0" xfId="1"/>
    <xf numFmtId="0" fontId="58" fillId="0" borderId="0" xfId="0" applyFont="1"/>
    <xf numFmtId="0" fontId="0" fillId="0" borderId="0" xfId="0" applyFont="1"/>
    <xf numFmtId="0" fontId="0" fillId="0" borderId="0" xfId="0" applyFont="1" applyAlignment="1">
      <alignment horizontal="left" indent="1"/>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horizontal="left" indent="4"/>
    </xf>
    <xf numFmtId="0" fontId="0" fillId="0" borderId="0" xfId="0" applyFont="1" applyAlignment="1">
      <alignment horizontal="left" indent="6"/>
    </xf>
    <xf numFmtId="0" fontId="0" fillId="0" borderId="0" xfId="0" applyFont="1" applyAlignment="1">
      <alignment wrapText="1"/>
    </xf>
    <xf numFmtId="0" fontId="0" fillId="0" borderId="0" xfId="0" applyFont="1" applyAlignment="1">
      <alignment horizontal="left" wrapText="1" indent="1"/>
    </xf>
    <xf numFmtId="0" fontId="0" fillId="0" borderId="0" xfId="0" applyFont="1" applyAlignment="1">
      <alignment horizontal="left" wrapText="1" indent="2"/>
    </xf>
    <xf numFmtId="0" fontId="0" fillId="0" borderId="0" xfId="0" applyFont="1" applyAlignment="1">
      <alignment horizontal="left" wrapText="1"/>
    </xf>
    <xf numFmtId="0" fontId="0" fillId="0" borderId="0" xfId="0" applyFont="1" applyAlignment="1">
      <alignment horizontal="left" wrapText="1" indent="4"/>
    </xf>
    <xf numFmtId="0" fontId="45" fillId="0" borderId="0" xfId="0" applyFont="1" applyAlignment="1">
      <alignment horizontal="left" wrapText="1"/>
    </xf>
    <xf numFmtId="0" fontId="0" fillId="0" borderId="0" xfId="0" applyFill="1" applyAlignment="1">
      <alignment wrapText="1"/>
    </xf>
    <xf numFmtId="0" fontId="18" fillId="0" borderId="0" xfId="0" applyFont="1"/>
    <xf numFmtId="0" fontId="38" fillId="3" borderId="13" xfId="0" applyFont="1" applyFill="1" applyBorder="1" applyAlignment="1">
      <alignment horizontal="left" vertical="center" wrapText="1" indent="1"/>
    </xf>
    <xf numFmtId="0" fontId="17" fillId="0" borderId="0" xfId="0" applyFont="1"/>
    <xf numFmtId="0" fontId="17" fillId="0" borderId="0" xfId="0" applyFont="1" applyAlignment="1">
      <alignment wrapText="1"/>
    </xf>
    <xf numFmtId="0" fontId="0" fillId="3" borderId="0" xfId="0" applyFill="1" applyAlignment="1">
      <alignment vertical="top"/>
    </xf>
    <xf numFmtId="0" fontId="0" fillId="3" borderId="0" xfId="0" applyFill="1" applyBorder="1" applyAlignment="1">
      <alignment vertical="center"/>
    </xf>
    <xf numFmtId="0" fontId="0" fillId="3" borderId="29" xfId="0" applyFill="1" applyBorder="1" applyAlignment="1">
      <alignment vertical="center"/>
    </xf>
    <xf numFmtId="0" fontId="16" fillId="0" borderId="0" xfId="0" applyFont="1" applyAlignment="1">
      <alignment wrapText="1"/>
    </xf>
    <xf numFmtId="0" fontId="15" fillId="0" borderId="0" xfId="0" applyFont="1" applyAlignment="1">
      <alignment wrapText="1"/>
    </xf>
    <xf numFmtId="0" fontId="15" fillId="0" borderId="0" xfId="0" applyFont="1"/>
    <xf numFmtId="0" fontId="14" fillId="0" borderId="0" xfId="0" applyFont="1" applyAlignment="1">
      <alignment horizontal="left" wrapText="1"/>
    </xf>
    <xf numFmtId="0" fontId="14" fillId="0" borderId="0" xfId="0" applyFont="1" applyAlignment="1">
      <alignment horizontal="left"/>
    </xf>
    <xf numFmtId="0" fontId="14" fillId="0" borderId="0" xfId="0" applyFont="1"/>
    <xf numFmtId="0" fontId="14" fillId="0" borderId="0" xfId="0" applyFont="1" applyAlignment="1">
      <alignment wrapText="1"/>
    </xf>
    <xf numFmtId="0" fontId="14" fillId="0" borderId="0" xfId="0" applyFont="1" applyAlignment="1">
      <alignment horizontal="left" indent="2"/>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left" wrapText="1" indent="1"/>
    </xf>
    <xf numFmtId="0" fontId="13" fillId="0" borderId="0" xfId="0" applyFont="1" applyAlignment="1">
      <alignment horizontal="left" indent="2"/>
    </xf>
    <xf numFmtId="0" fontId="13" fillId="0" borderId="0" xfId="0" applyFont="1"/>
    <xf numFmtId="0" fontId="12" fillId="0" borderId="0" xfId="0" applyFont="1" applyAlignment="1">
      <alignment wrapText="1"/>
    </xf>
    <xf numFmtId="0" fontId="12" fillId="0" borderId="0" xfId="0" applyFont="1" applyAlignment="1">
      <alignment horizontal="left" wrapText="1"/>
    </xf>
    <xf numFmtId="0" fontId="59" fillId="0" borderId="0" xfId="0" applyFont="1" applyAlignment="1">
      <alignment horizontal="justify" vertical="center"/>
    </xf>
    <xf numFmtId="0" fontId="60" fillId="24" borderId="34" xfId="0" applyFont="1" applyFill="1" applyBorder="1" applyAlignment="1">
      <alignment horizontal="left" vertical="center"/>
    </xf>
    <xf numFmtId="0" fontId="60" fillId="24" borderId="35" xfId="0" applyFont="1" applyFill="1" applyBorder="1" applyAlignment="1">
      <alignment horizontal="left" vertical="center"/>
    </xf>
    <xf numFmtId="0" fontId="59" fillId="24" borderId="35" xfId="0" applyFont="1" applyFill="1" applyBorder="1" applyAlignment="1">
      <alignment horizontal="left" vertical="center"/>
    </xf>
    <xf numFmtId="0" fontId="59" fillId="25" borderId="36" xfId="0" applyFont="1" applyFill="1" applyBorder="1" applyAlignment="1">
      <alignment horizontal="left" vertical="center"/>
    </xf>
    <xf numFmtId="0" fontId="59" fillId="25" borderId="37" xfId="0" applyFont="1" applyFill="1" applyBorder="1" applyAlignment="1">
      <alignment horizontal="left" vertical="center"/>
    </xf>
    <xf numFmtId="0" fontId="38" fillId="0" borderId="13" xfId="0" applyFont="1" applyBorder="1" applyAlignment="1">
      <alignment horizontal="left" vertical="center" indent="1"/>
    </xf>
    <xf numFmtId="0" fontId="38" fillId="3" borderId="4" xfId="0" applyFont="1" applyFill="1" applyBorder="1" applyAlignment="1">
      <alignment horizontal="left" vertical="center" wrapText="1" indent="1"/>
    </xf>
    <xf numFmtId="0" fontId="38" fillId="10" borderId="0" xfId="0" applyFont="1" applyFill="1" applyAlignment="1">
      <alignment horizontal="left" vertical="center" indent="1"/>
    </xf>
    <xf numFmtId="0" fontId="38" fillId="3" borderId="13" xfId="0" applyFont="1" applyFill="1" applyBorder="1" applyAlignment="1">
      <alignment horizontal="left" vertical="center" wrapText="1" indent="1"/>
    </xf>
    <xf numFmtId="0" fontId="38" fillId="0" borderId="13" xfId="0" applyFont="1" applyBorder="1" applyAlignment="1">
      <alignment horizontal="left" vertical="center" wrapText="1" indent="1"/>
    </xf>
    <xf numFmtId="0" fontId="38" fillId="10" borderId="0" xfId="0" applyFont="1" applyFill="1" applyAlignment="1">
      <alignment horizontal="left" vertical="center" indent="1"/>
    </xf>
    <xf numFmtId="0" fontId="38" fillId="10" borderId="13" xfId="0" applyFont="1" applyFill="1" applyBorder="1" applyAlignment="1">
      <alignment horizontal="left" vertical="center" indent="1"/>
    </xf>
    <xf numFmtId="0" fontId="37" fillId="10" borderId="26" xfId="0" applyFont="1" applyFill="1" applyBorder="1" applyAlignment="1">
      <alignment horizontal="center" vertical="center" wrapText="1" readingOrder="1"/>
    </xf>
    <xf numFmtId="0" fontId="37" fillId="10" borderId="27" xfId="0" applyFont="1" applyFill="1" applyBorder="1" applyAlignment="1">
      <alignment horizontal="center" vertical="center" wrapText="1" readingOrder="1"/>
    </xf>
    <xf numFmtId="0" fontId="37" fillId="10" borderId="39" xfId="0" applyFont="1" applyFill="1" applyBorder="1" applyAlignment="1">
      <alignment horizontal="center" vertical="center" wrapText="1" readingOrder="1"/>
    </xf>
    <xf numFmtId="0" fontId="37" fillId="10" borderId="15" xfId="0" applyFont="1" applyFill="1" applyBorder="1" applyAlignment="1">
      <alignment horizontal="center" vertical="center" wrapText="1" readingOrder="1"/>
    </xf>
    <xf numFmtId="0" fontId="37" fillId="10" borderId="18" xfId="0" applyFont="1" applyFill="1" applyBorder="1" applyAlignment="1">
      <alignment horizontal="center" vertical="center" wrapText="1" readingOrder="1"/>
    </xf>
    <xf numFmtId="0" fontId="37" fillId="10" borderId="40" xfId="0" applyFont="1" applyFill="1" applyBorder="1" applyAlignment="1">
      <alignment horizontal="center" vertical="center" wrapText="1" readingOrder="1"/>
    </xf>
    <xf numFmtId="0" fontId="42" fillId="10" borderId="27" xfId="3" applyFont="1" applyFill="1" applyBorder="1" applyAlignment="1">
      <alignment horizontal="left" vertical="center" wrapText="1" indent="1" readingOrder="1"/>
    </xf>
    <xf numFmtId="0" fontId="42" fillId="10" borderId="24" xfId="3" applyFont="1" applyFill="1" applyBorder="1" applyAlignment="1">
      <alignment horizontal="left" vertical="center" wrapText="1" indent="1" readingOrder="1"/>
    </xf>
    <xf numFmtId="0" fontId="37" fillId="10" borderId="26" xfId="0" applyFont="1" applyFill="1" applyBorder="1" applyAlignment="1">
      <alignment horizontal="left" vertical="center" wrapText="1" indent="1" readingOrder="1"/>
    </xf>
    <xf numFmtId="0" fontId="42" fillId="10" borderId="18" xfId="3" applyFont="1" applyFill="1" applyBorder="1" applyAlignment="1">
      <alignment horizontal="left" vertical="center" wrapText="1" indent="1" readingOrder="1"/>
    </xf>
    <xf numFmtId="0" fontId="42" fillId="10" borderId="16" xfId="3" applyFont="1" applyFill="1" applyBorder="1" applyAlignment="1">
      <alignment horizontal="left" vertical="center" wrapText="1" indent="1" readingOrder="1"/>
    </xf>
    <xf numFmtId="0" fontId="37" fillId="10" borderId="15" xfId="0" applyFont="1" applyFill="1" applyBorder="1" applyAlignment="1">
      <alignment horizontal="left" vertical="center" wrapText="1" indent="1" readingOrder="1"/>
    </xf>
    <xf numFmtId="0" fontId="37" fillId="10" borderId="41" xfId="0" applyFont="1" applyFill="1" applyBorder="1" applyAlignment="1">
      <alignment horizontal="left" vertical="center" wrapText="1" indent="1" readingOrder="1"/>
    </xf>
    <xf numFmtId="0" fontId="37" fillId="10" borderId="27" xfId="0" applyFont="1" applyFill="1" applyBorder="1" applyAlignment="1">
      <alignment horizontal="left" vertical="center" wrapText="1" indent="1" readingOrder="1"/>
    </xf>
    <xf numFmtId="0" fontId="50" fillId="10" borderId="23" xfId="0" applyFont="1" applyFill="1" applyBorder="1" applyAlignment="1">
      <alignment horizontal="left" vertical="center" wrapText="1" indent="1" readingOrder="1"/>
    </xf>
    <xf numFmtId="0" fontId="50" fillId="10" borderId="30" xfId="0" applyFont="1" applyFill="1" applyBorder="1" applyAlignment="1">
      <alignment horizontal="left" vertical="center" wrapText="1" indent="1" readingOrder="1"/>
    </xf>
    <xf numFmtId="0" fontId="37" fillId="10" borderId="18" xfId="0" applyFont="1" applyFill="1" applyBorder="1" applyAlignment="1">
      <alignment horizontal="left" vertical="center" wrapText="1" indent="1" readingOrder="1"/>
    </xf>
    <xf numFmtId="0" fontId="37" fillId="10" borderId="28" xfId="0" applyFont="1" applyFill="1" applyBorder="1" applyAlignment="1">
      <alignment horizontal="left" vertical="center" wrapText="1" indent="1" readingOrder="1"/>
    </xf>
    <xf numFmtId="0" fontId="37" fillId="10" borderId="24" xfId="0" applyFont="1" applyFill="1" applyBorder="1" applyAlignment="1">
      <alignment horizontal="left" vertical="center" wrapText="1" indent="1" readingOrder="1"/>
    </xf>
    <xf numFmtId="0" fontId="37" fillId="10" borderId="42" xfId="0" applyFont="1" applyFill="1" applyBorder="1" applyAlignment="1">
      <alignment horizontal="left" vertical="center" wrapText="1" indent="1" readingOrder="1"/>
    </xf>
    <xf numFmtId="0" fontId="37" fillId="10" borderId="16" xfId="0" applyFont="1" applyFill="1" applyBorder="1" applyAlignment="1">
      <alignment horizontal="left" vertical="center" wrapText="1" indent="1" readingOrder="1"/>
    </xf>
    <xf numFmtId="0" fontId="50" fillId="10" borderId="27" xfId="1" applyFont="1" applyFill="1" applyBorder="1" applyAlignment="1">
      <alignment horizontal="left" vertical="center" wrapText="1" indent="1" readingOrder="1"/>
    </xf>
    <xf numFmtId="0" fontId="50" fillId="10" borderId="18" xfId="1" applyFont="1" applyFill="1" applyBorder="1" applyAlignment="1">
      <alignment horizontal="left" vertical="center" wrapText="1" indent="1" readingOrder="1"/>
    </xf>
    <xf numFmtId="0" fontId="38" fillId="0" borderId="32" xfId="0" applyFont="1" applyBorder="1"/>
    <xf numFmtId="0" fontId="48" fillId="10" borderId="18" xfId="1" applyFont="1" applyFill="1" applyBorder="1" applyAlignment="1">
      <alignment horizontal="center" vertical="center" wrapText="1" readingOrder="1"/>
    </xf>
    <xf numFmtId="0" fontId="48" fillId="10" borderId="27" xfId="1" applyFont="1" applyFill="1" applyBorder="1" applyAlignment="1">
      <alignment horizontal="center" vertical="center" wrapText="1" readingOrder="1"/>
    </xf>
    <xf numFmtId="0" fontId="48" fillId="10" borderId="15" xfId="1" applyFont="1" applyFill="1" applyBorder="1" applyAlignment="1">
      <alignment horizontal="center" vertical="center" wrapText="1" readingOrder="1"/>
    </xf>
    <xf numFmtId="0" fontId="48" fillId="10" borderId="26" xfId="1" applyFont="1" applyFill="1" applyBorder="1" applyAlignment="1">
      <alignment horizontal="center" vertical="center" wrapText="1" readingOrder="1"/>
    </xf>
    <xf numFmtId="0" fontId="48" fillId="10" borderId="41" xfId="1" applyFont="1" applyFill="1" applyBorder="1" applyAlignment="1">
      <alignment horizontal="center" vertical="center" wrapText="1" readingOrder="1"/>
    </xf>
    <xf numFmtId="0" fontId="48" fillId="10" borderId="25" xfId="1" applyFont="1" applyFill="1" applyBorder="1" applyAlignment="1">
      <alignment horizontal="center" vertical="center" wrapText="1" readingOrder="1"/>
    </xf>
    <xf numFmtId="0" fontId="48" fillId="10" borderId="30" xfId="1" applyFont="1" applyFill="1" applyBorder="1" applyAlignment="1">
      <alignment horizontal="center" vertical="center" wrapText="1" readingOrder="1"/>
    </xf>
    <xf numFmtId="0" fontId="48" fillId="10" borderId="23" xfId="1" applyFont="1" applyFill="1" applyBorder="1" applyAlignment="1">
      <alignment horizontal="center" vertical="center" wrapText="1" readingOrder="1"/>
    </xf>
    <xf numFmtId="0" fontId="48" fillId="10" borderId="16" xfId="1" applyFont="1" applyFill="1" applyBorder="1" applyAlignment="1">
      <alignment horizontal="center" vertical="center" wrapText="1" readingOrder="1"/>
    </xf>
    <xf numFmtId="0" fontId="48" fillId="10" borderId="24" xfId="1" applyFont="1" applyFill="1" applyBorder="1" applyAlignment="1">
      <alignment horizontal="center" vertical="center" wrapText="1" readingOrder="1"/>
    </xf>
    <xf numFmtId="0" fontId="50" fillId="10" borderId="13" xfId="3" applyFont="1" applyFill="1" applyBorder="1" applyAlignment="1">
      <alignment horizontal="left" vertical="center" indent="1"/>
    </xf>
    <xf numFmtId="0" fontId="38" fillId="0" borderId="12" xfId="0" applyFont="1" applyBorder="1" applyAlignment="1">
      <alignment vertical="center"/>
    </xf>
    <xf numFmtId="0" fontId="38" fillId="10" borderId="11" xfId="0" applyFont="1" applyFill="1" applyBorder="1" applyAlignment="1">
      <alignment horizontal="left" vertical="center" indent="1"/>
    </xf>
    <xf numFmtId="0" fontId="38" fillId="10" borderId="4" xfId="0" applyFont="1" applyFill="1" applyBorder="1" applyAlignment="1">
      <alignment horizontal="left" vertical="center" indent="1"/>
    </xf>
    <xf numFmtId="0" fontId="48" fillId="10" borderId="41" xfId="1" applyFont="1" applyFill="1" applyBorder="1" applyAlignment="1">
      <alignment horizontal="center" vertical="center"/>
    </xf>
    <xf numFmtId="0" fontId="48" fillId="10" borderId="25" xfId="1" applyFont="1" applyFill="1" applyBorder="1" applyAlignment="1">
      <alignment horizontal="center" vertical="center"/>
    </xf>
    <xf numFmtId="0" fontId="48" fillId="10" borderId="0" xfId="1" applyFont="1" applyFill="1" applyBorder="1" applyAlignment="1">
      <alignment horizontal="center" vertical="center" wrapText="1" readingOrder="1"/>
    </xf>
    <xf numFmtId="0" fontId="48" fillId="10" borderId="40" xfId="1" applyFont="1" applyFill="1" applyBorder="1" applyAlignment="1">
      <alignment horizontal="center" vertical="center" wrapText="1" readingOrder="1"/>
    </xf>
    <xf numFmtId="0" fontId="48" fillId="10" borderId="39" xfId="1" applyFont="1" applyFill="1" applyBorder="1" applyAlignment="1">
      <alignment horizontal="center" vertical="center" wrapText="1" readingOrder="1"/>
    </xf>
    <xf numFmtId="0" fontId="38" fillId="10" borderId="30" xfId="0" applyFont="1" applyFill="1" applyBorder="1" applyAlignment="1">
      <alignment horizontal="left" vertical="center" indent="1"/>
    </xf>
    <xf numFmtId="0" fontId="38" fillId="10" borderId="0" xfId="0" applyFont="1" applyFill="1" applyAlignment="1">
      <alignment horizontal="left" vertical="center" indent="1"/>
    </xf>
    <xf numFmtId="0" fontId="38" fillId="10" borderId="27" xfId="0" applyFont="1" applyFill="1" applyBorder="1" applyAlignment="1">
      <alignment horizontal="left" vertical="center" indent="1"/>
    </xf>
    <xf numFmtId="0" fontId="11" fillId="0" borderId="0" xfId="0" applyFont="1"/>
    <xf numFmtId="0" fontId="48" fillId="10" borderId="42" xfId="1" applyFont="1" applyFill="1" applyBorder="1" applyAlignment="1">
      <alignment horizontal="center" vertical="center" wrapText="1" readingOrder="1"/>
    </xf>
    <xf numFmtId="0" fontId="50" fillId="10" borderId="18" xfId="3" applyFont="1" applyFill="1" applyBorder="1" applyAlignment="1">
      <alignment horizontal="center" vertical="center"/>
    </xf>
    <xf numFmtId="0" fontId="50" fillId="10" borderId="27" xfId="3" applyFont="1" applyFill="1" applyBorder="1" applyAlignment="1">
      <alignment horizontal="center" vertical="center"/>
    </xf>
    <xf numFmtId="0" fontId="38" fillId="10" borderId="17" xfId="0" applyFont="1" applyFill="1" applyBorder="1" applyAlignment="1">
      <alignment horizontal="left" vertical="center" indent="1"/>
    </xf>
    <xf numFmtId="0" fontId="38" fillId="10" borderId="41" xfId="0" applyFont="1" applyFill="1" applyBorder="1" applyAlignment="1">
      <alignment horizontal="center" vertical="center"/>
    </xf>
    <xf numFmtId="0" fontId="38" fillId="10" borderId="25" xfId="0" applyFont="1" applyFill="1" applyBorder="1" applyAlignment="1">
      <alignment horizontal="center" vertical="center"/>
    </xf>
    <xf numFmtId="0" fontId="37" fillId="10" borderId="41" xfId="0" applyFont="1" applyFill="1" applyBorder="1" applyAlignment="1">
      <alignment horizontal="center" vertical="center" wrapText="1" readingOrder="1"/>
    </xf>
    <xf numFmtId="0" fontId="37" fillId="10" borderId="25" xfId="0" applyFont="1" applyFill="1" applyBorder="1" applyAlignment="1">
      <alignment horizontal="center" vertical="center" wrapText="1" readingOrder="1"/>
    </xf>
    <xf numFmtId="0" fontId="48" fillId="10" borderId="28" xfId="1" applyFont="1" applyFill="1" applyBorder="1" applyAlignment="1">
      <alignment horizontal="center" vertical="center" wrapText="1" readingOrder="1"/>
    </xf>
    <xf numFmtId="0" fontId="50" fillId="10" borderId="42" xfId="1" applyFont="1" applyFill="1" applyBorder="1" applyAlignment="1">
      <alignment horizontal="center" vertical="center" wrapText="1" readingOrder="1"/>
    </xf>
    <xf numFmtId="0" fontId="50" fillId="10" borderId="28" xfId="1" applyFont="1" applyFill="1" applyBorder="1" applyAlignment="1">
      <alignment horizontal="center" vertical="center" wrapText="1" readingOrder="1"/>
    </xf>
    <xf numFmtId="0" fontId="50" fillId="10" borderId="41" xfId="1" applyFont="1" applyFill="1" applyBorder="1" applyAlignment="1">
      <alignment horizontal="center" vertical="center" wrapText="1" readingOrder="1"/>
    </xf>
    <xf numFmtId="0" fontId="50" fillId="10" borderId="25" xfId="1" applyFont="1" applyFill="1" applyBorder="1" applyAlignment="1">
      <alignment horizontal="center" vertical="center" wrapText="1" readingOrder="1"/>
    </xf>
    <xf numFmtId="0" fontId="37" fillId="10" borderId="30" xfId="0" applyFont="1" applyFill="1" applyBorder="1" applyAlignment="1">
      <alignment horizontal="center" vertical="center" wrapText="1" readingOrder="1"/>
    </xf>
    <xf numFmtId="0" fontId="37" fillId="10" borderId="23" xfId="0" applyFont="1" applyFill="1" applyBorder="1" applyAlignment="1">
      <alignment horizontal="center" vertical="center" wrapText="1" readingOrder="1"/>
    </xf>
    <xf numFmtId="0" fontId="38" fillId="10" borderId="41" xfId="0" applyFont="1" applyFill="1" applyBorder="1" applyAlignment="1">
      <alignment horizontal="center" vertical="center" readingOrder="1"/>
    </xf>
    <xf numFmtId="0" fontId="38" fillId="10" borderId="25" xfId="0" applyFont="1" applyFill="1" applyBorder="1" applyAlignment="1">
      <alignment horizontal="center" vertical="center" readingOrder="1"/>
    </xf>
    <xf numFmtId="0" fontId="38" fillId="10" borderId="27" xfId="0" applyFont="1" applyFill="1" applyBorder="1" applyAlignment="1">
      <alignment horizontal="center" vertical="center" readingOrder="1"/>
    </xf>
    <xf numFmtId="0" fontId="38" fillId="3" borderId="4" xfId="0" applyFont="1" applyFill="1" applyBorder="1" applyAlignment="1">
      <alignment horizontal="left" vertical="center" wrapText="1" indent="1"/>
    </xf>
    <xf numFmtId="0" fontId="39" fillId="2" borderId="3" xfId="0" applyFont="1" applyFill="1" applyBorder="1" applyAlignment="1">
      <alignment horizontal="left" vertical="center" wrapText="1" indent="1" readingOrder="1"/>
    </xf>
    <xf numFmtId="0" fontId="43" fillId="0" borderId="0" xfId="0" applyFont="1" applyFill="1"/>
    <xf numFmtId="0" fontId="48" fillId="10" borderId="30" xfId="1" applyFont="1" applyFill="1" applyBorder="1" applyAlignment="1">
      <alignment horizontal="center" vertical="center"/>
    </xf>
    <xf numFmtId="0" fontId="48" fillId="10" borderId="10" xfId="1" applyFont="1" applyFill="1" applyBorder="1" applyAlignment="1">
      <alignment horizontal="center" vertical="center"/>
    </xf>
    <xf numFmtId="0" fontId="48" fillId="10" borderId="21" xfId="1" applyFont="1" applyFill="1" applyBorder="1" applyAlignment="1">
      <alignment horizontal="center" vertical="center"/>
    </xf>
    <xf numFmtId="0" fontId="48" fillId="10" borderId="26" xfId="1" applyFont="1" applyFill="1" applyBorder="1" applyAlignment="1">
      <alignment horizontal="center" vertical="center"/>
    </xf>
    <xf numFmtId="0" fontId="48" fillId="10" borderId="0" xfId="1" applyFont="1" applyFill="1" applyBorder="1" applyAlignment="1">
      <alignment horizontal="center" vertical="center"/>
    </xf>
    <xf numFmtId="0" fontId="48" fillId="10" borderId="24" xfId="1" applyFont="1" applyFill="1" applyBorder="1" applyAlignment="1">
      <alignment horizontal="center" vertical="center"/>
    </xf>
    <xf numFmtId="0" fontId="48" fillId="10" borderId="29" xfId="1" applyFont="1" applyFill="1" applyBorder="1" applyAlignment="1">
      <alignment horizontal="center" vertical="center"/>
    </xf>
    <xf numFmtId="0" fontId="48" fillId="10" borderId="23" xfId="1" applyFont="1" applyFill="1" applyBorder="1" applyAlignment="1">
      <alignment horizontal="center" vertical="center"/>
    </xf>
    <xf numFmtId="0" fontId="48" fillId="10" borderId="15" xfId="1" applyFont="1" applyFill="1" applyBorder="1" applyAlignment="1">
      <alignment horizontal="center" vertical="center"/>
    </xf>
    <xf numFmtId="0" fontId="50" fillId="10" borderId="18" xfId="2" applyFont="1" applyFill="1" applyBorder="1" applyAlignment="1">
      <alignment horizontal="center" vertical="center"/>
    </xf>
    <xf numFmtId="0" fontId="50" fillId="10" borderId="27" xfId="2" applyFont="1" applyFill="1" applyBorder="1" applyAlignment="1">
      <alignment horizontal="center" vertical="center"/>
    </xf>
    <xf numFmtId="0" fontId="48" fillId="10" borderId="18" xfId="1" applyFont="1" applyFill="1" applyBorder="1" applyAlignment="1">
      <alignment horizontal="center" vertical="center"/>
    </xf>
    <xf numFmtId="0" fontId="48" fillId="10" borderId="27" xfId="1" applyFont="1" applyFill="1" applyBorder="1" applyAlignment="1">
      <alignment horizontal="center" vertical="center"/>
    </xf>
    <xf numFmtId="0" fontId="38" fillId="10" borderId="21" xfId="0" applyFont="1" applyFill="1" applyBorder="1" applyAlignment="1">
      <alignment horizontal="left" vertical="center" wrapText="1" indent="1"/>
    </xf>
    <xf numFmtId="0" fontId="38" fillId="10" borderId="32" xfId="0" applyFont="1" applyFill="1" applyBorder="1" applyAlignment="1">
      <alignment horizontal="left" vertical="center" wrapText="1" indent="1"/>
    </xf>
    <xf numFmtId="0" fontId="38" fillId="10" borderId="29" xfId="0" applyFont="1" applyFill="1" applyBorder="1" applyAlignment="1">
      <alignment horizontal="left" vertical="center" indent="1"/>
    </xf>
    <xf numFmtId="0" fontId="38" fillId="10" borderId="33" xfId="0" applyFont="1" applyFill="1" applyBorder="1" applyAlignment="1">
      <alignment horizontal="left" vertical="center" indent="1"/>
    </xf>
    <xf numFmtId="0" fontId="40" fillId="3" borderId="11" xfId="0" applyFont="1" applyFill="1" applyBorder="1" applyAlignment="1">
      <alignment horizontal="left" vertical="center" indent="1"/>
    </xf>
    <xf numFmtId="0" fontId="40" fillId="3" borderId="11" xfId="0" applyFont="1" applyFill="1" applyBorder="1" applyAlignment="1">
      <alignment horizontal="left" vertical="center" wrapText="1" indent="1"/>
    </xf>
    <xf numFmtId="0" fontId="10" fillId="0" borderId="0" xfId="0" applyFont="1"/>
    <xf numFmtId="0" fontId="48" fillId="3" borderId="2" xfId="1" applyFont="1" applyFill="1" applyBorder="1" applyAlignment="1">
      <alignment horizontal="center" vertical="center"/>
    </xf>
    <xf numFmtId="0" fontId="37" fillId="10" borderId="3" xfId="0" applyFont="1" applyFill="1" applyBorder="1" applyAlignment="1">
      <alignment horizontal="left" vertical="center" wrapText="1" indent="1" readingOrder="1"/>
    </xf>
    <xf numFmtId="0" fontId="38" fillId="10" borderId="3" xfId="0" applyFont="1" applyFill="1" applyBorder="1" applyAlignment="1">
      <alignment horizontal="left" vertical="center" indent="1"/>
    </xf>
    <xf numFmtId="0" fontId="38" fillId="3" borderId="3" xfId="0" applyFont="1" applyFill="1" applyBorder="1" applyAlignment="1">
      <alignment horizontal="left" vertical="center" wrapText="1" indent="1"/>
    </xf>
    <xf numFmtId="0" fontId="38" fillId="3" borderId="13" xfId="0" applyFont="1" applyFill="1" applyBorder="1" applyAlignment="1">
      <alignment horizontal="left" vertical="center" wrapText="1" indent="1"/>
    </xf>
    <xf numFmtId="0" fontId="50" fillId="10" borderId="3" xfId="1" applyFont="1" applyFill="1" applyBorder="1" applyAlignment="1">
      <alignment horizontal="left" vertical="center" wrapText="1" indent="1" readingOrder="1"/>
    </xf>
    <xf numFmtId="0" fontId="38" fillId="3" borderId="27" xfId="0" applyFont="1" applyFill="1" applyBorder="1" applyAlignment="1">
      <alignment horizontal="left" vertical="center" indent="1"/>
    </xf>
    <xf numFmtId="0" fontId="48" fillId="3" borderId="14" xfId="1" applyFont="1" applyFill="1" applyBorder="1" applyAlignment="1">
      <alignment horizontal="center" vertical="center"/>
    </xf>
    <xf numFmtId="0" fontId="38" fillId="3" borderId="3" xfId="0" applyFont="1" applyFill="1" applyBorder="1" applyAlignment="1">
      <alignment horizontal="left" vertical="center" wrapText="1" indent="1"/>
    </xf>
    <xf numFmtId="0" fontId="38" fillId="3" borderId="13" xfId="0" applyFont="1" applyFill="1" applyBorder="1" applyAlignment="1">
      <alignment horizontal="left" vertical="center" wrapText="1" indent="1"/>
    </xf>
    <xf numFmtId="0" fontId="40" fillId="3" borderId="1" xfId="0" applyFont="1" applyFill="1" applyBorder="1" applyAlignment="1">
      <alignment horizontal="left" vertical="center" wrapText="1" indent="1"/>
    </xf>
    <xf numFmtId="0" fontId="38" fillId="3" borderId="13" xfId="0" applyFont="1" applyFill="1" applyBorder="1" applyAlignment="1">
      <alignment horizontal="left" vertical="center" wrapText="1" indent="1"/>
    </xf>
    <xf numFmtId="0" fontId="39" fillId="26" borderId="1" xfId="0" applyFont="1" applyFill="1" applyBorder="1" applyAlignment="1">
      <alignment horizontal="left" vertical="center" wrapText="1" indent="1" readingOrder="1"/>
    </xf>
    <xf numFmtId="0" fontId="42" fillId="3" borderId="1" xfId="0" applyFont="1" applyFill="1" applyBorder="1" applyAlignment="1">
      <alignment horizontal="left" vertical="center" wrapText="1" indent="1"/>
    </xf>
    <xf numFmtId="0" fontId="9" fillId="3" borderId="0" xfId="0" applyFont="1" applyFill="1"/>
    <xf numFmtId="0" fontId="9" fillId="3" borderId="0" xfId="0" applyFont="1" applyFill="1" applyAlignment="1">
      <alignment horizontal="center" vertical="center"/>
    </xf>
    <xf numFmtId="0" fontId="9" fillId="4" borderId="0" xfId="0" applyFont="1" applyFill="1"/>
    <xf numFmtId="0" fontId="48" fillId="0" borderId="1" xfId="1" applyFont="1" applyBorder="1" applyAlignment="1">
      <alignment horizontal="center" vertical="center"/>
    </xf>
    <xf numFmtId="0" fontId="48" fillId="0" borderId="0" xfId="1" applyFont="1" applyFill="1" applyAlignment="1">
      <alignment horizontal="center" vertical="center"/>
    </xf>
    <xf numFmtId="0" fontId="48" fillId="0" borderId="1" xfId="1" applyFont="1" applyBorder="1" applyAlignment="1">
      <alignment horizontal="center" vertical="center" wrapText="1"/>
    </xf>
    <xf numFmtId="0" fontId="48" fillId="3" borderId="4" xfId="1" applyFont="1" applyFill="1" applyBorder="1" applyAlignment="1">
      <alignment horizontal="center" vertical="center"/>
    </xf>
    <xf numFmtId="0" fontId="47" fillId="0" borderId="0" xfId="1" applyFill="1"/>
    <xf numFmtId="0" fontId="0" fillId="0" borderId="0" xfId="0" applyAlignment="1">
      <alignment horizontal="left" wrapText="1"/>
    </xf>
    <xf numFmtId="0" fontId="44" fillId="0" borderId="0" xfId="0" applyFont="1" applyAlignment="1">
      <alignment horizontal="left" wrapText="1"/>
    </xf>
    <xf numFmtId="0" fontId="8" fillId="0" borderId="0" xfId="0" applyFont="1" applyAlignment="1">
      <alignment horizontal="left" wrapText="1"/>
    </xf>
    <xf numFmtId="0" fontId="44" fillId="0" borderId="0" xfId="0" applyFont="1" applyAlignment="1">
      <alignment wrapText="1"/>
    </xf>
    <xf numFmtId="0" fontId="42" fillId="3" borderId="4" xfId="0" applyFont="1" applyFill="1" applyBorder="1" applyAlignment="1">
      <alignment horizontal="left" vertical="center" wrapText="1" indent="1"/>
    </xf>
    <xf numFmtId="0" fontId="48" fillId="3" borderId="1" xfId="1" applyFont="1" applyFill="1" applyBorder="1" applyAlignment="1">
      <alignment horizontal="center" vertical="center"/>
    </xf>
    <xf numFmtId="0" fontId="48" fillId="3" borderId="3" xfId="1" applyFont="1" applyFill="1" applyBorder="1" applyAlignment="1">
      <alignment horizontal="center" vertical="center"/>
    </xf>
    <xf numFmtId="0" fontId="7" fillId="0" borderId="0" xfId="0" applyFont="1"/>
    <xf numFmtId="0" fontId="6" fillId="0" borderId="0" xfId="0" applyFont="1"/>
    <xf numFmtId="0" fontId="38" fillId="3" borderId="13" xfId="0" applyFont="1" applyFill="1" applyBorder="1" applyAlignment="1">
      <alignment horizontal="left" vertical="center" wrapText="1" indent="1"/>
    </xf>
    <xf numFmtId="0" fontId="5" fillId="0" borderId="0" xfId="0" applyFont="1"/>
    <xf numFmtId="0" fontId="40" fillId="3" borderId="17" xfId="0" applyFont="1" applyFill="1" applyBorder="1" applyAlignment="1">
      <alignment horizontal="left" vertical="center" wrapText="1" indent="1"/>
    </xf>
    <xf numFmtId="0" fontId="38" fillId="10" borderId="40" xfId="0" applyFont="1" applyFill="1" applyBorder="1" applyAlignment="1">
      <alignment horizontal="center" vertical="center" readingOrder="1"/>
    </xf>
    <xf numFmtId="0" fontId="4" fillId="0" borderId="0" xfId="0" applyFont="1" applyAlignment="1">
      <alignment wrapText="1"/>
    </xf>
    <xf numFmtId="0" fontId="38" fillId="3" borderId="13" xfId="0" applyFont="1" applyFill="1" applyBorder="1" applyAlignment="1">
      <alignment horizontal="left" vertical="center" wrapText="1" indent="1"/>
    </xf>
    <xf numFmtId="0" fontId="38" fillId="10" borderId="3" xfId="0" applyFont="1" applyFill="1" applyBorder="1" applyAlignment="1">
      <alignment horizontal="left" vertical="center" indent="1"/>
    </xf>
    <xf numFmtId="0" fontId="38" fillId="3" borderId="13" xfId="0" applyFont="1" applyFill="1" applyBorder="1" applyAlignment="1">
      <alignment horizontal="left" vertical="center" wrapText="1" indent="1"/>
    </xf>
    <xf numFmtId="0" fontId="38" fillId="3" borderId="3" xfId="0" applyFont="1" applyFill="1" applyBorder="1" applyAlignment="1">
      <alignment horizontal="left" vertical="center" wrapText="1" indent="1"/>
    </xf>
    <xf numFmtId="0" fontId="38" fillId="3" borderId="13" xfId="0" applyFont="1" applyFill="1" applyBorder="1" applyAlignment="1">
      <alignment horizontal="left" vertical="center" wrapText="1" indent="1"/>
    </xf>
    <xf numFmtId="0" fontId="50" fillId="3" borderId="13" xfId="1" applyFont="1" applyFill="1" applyBorder="1" applyAlignment="1">
      <alignment horizontal="center" vertical="center" wrapText="1"/>
    </xf>
    <xf numFmtId="0" fontId="61" fillId="3" borderId="0" xfId="0" applyFont="1" applyFill="1" applyAlignment="1">
      <alignment vertical="center" wrapText="1"/>
    </xf>
    <xf numFmtId="0" fontId="62" fillId="3" borderId="0" xfId="0" applyFont="1" applyFill="1" applyAlignment="1">
      <alignment vertical="center" wrapText="1"/>
    </xf>
    <xf numFmtId="0" fontId="47" fillId="3" borderId="0" xfId="1" applyFill="1" applyAlignment="1">
      <alignment vertical="center" wrapText="1"/>
    </xf>
    <xf numFmtId="0" fontId="63" fillId="27" borderId="0" xfId="0" applyFont="1" applyFill="1" applyAlignment="1">
      <alignment vertical="center" wrapText="1"/>
    </xf>
    <xf numFmtId="0" fontId="3" fillId="22" borderId="0" xfId="0" applyFont="1" applyFill="1" applyAlignment="1">
      <alignment wrapText="1"/>
    </xf>
    <xf numFmtId="0" fontId="2" fillId="22" borderId="0" xfId="0" applyFont="1" applyFill="1" applyAlignment="1">
      <alignment wrapText="1"/>
    </xf>
    <xf numFmtId="0" fontId="0" fillId="3" borderId="33" xfId="0" applyFill="1" applyBorder="1"/>
    <xf numFmtId="0" fontId="0" fillId="3" borderId="0" xfId="0" applyFill="1" applyBorder="1" applyAlignment="1">
      <alignment vertical="center" wrapText="1"/>
    </xf>
    <xf numFmtId="0" fontId="0" fillId="0" borderId="0" xfId="0" applyBorder="1"/>
    <xf numFmtId="0" fontId="38" fillId="10" borderId="0" xfId="0" applyFont="1" applyFill="1" applyAlignment="1">
      <alignment horizontal="left" vertical="center" indent="1"/>
    </xf>
    <xf numFmtId="0" fontId="0" fillId="3" borderId="33" xfId="0" applyFill="1" applyBorder="1" applyAlignment="1">
      <alignment vertical="center"/>
    </xf>
    <xf numFmtId="0" fontId="0" fillId="3" borderId="0" xfId="0" applyFill="1" applyAlignment="1">
      <alignment wrapText="1"/>
    </xf>
    <xf numFmtId="0" fontId="38" fillId="0" borderId="14" xfId="0" applyFont="1" applyBorder="1" applyAlignment="1">
      <alignment horizontal="left" vertical="center" wrapText="1" indent="1"/>
    </xf>
    <xf numFmtId="0" fontId="38" fillId="0" borderId="13" xfId="0" applyFont="1" applyBorder="1" applyAlignment="1">
      <alignment horizontal="left" vertical="center" indent="1"/>
    </xf>
    <xf numFmtId="0" fontId="50" fillId="10" borderId="2" xfId="1" applyFont="1" applyFill="1" applyBorder="1" applyAlignment="1">
      <alignment horizontal="left" vertical="center" wrapText="1" indent="1" readingOrder="1"/>
    </xf>
    <xf numFmtId="0" fontId="50" fillId="10" borderId="3" xfId="1" applyFont="1" applyFill="1" applyBorder="1" applyAlignment="1">
      <alignment horizontal="left" vertical="center" wrapText="1" indent="1" readingOrder="1"/>
    </xf>
    <xf numFmtId="0" fontId="38" fillId="10" borderId="2" xfId="0" applyFont="1" applyFill="1" applyBorder="1" applyAlignment="1">
      <alignment horizontal="left" vertical="center" indent="1"/>
    </xf>
    <xf numFmtId="0" fontId="38" fillId="10" borderId="4" xfId="0" applyFont="1" applyFill="1" applyBorder="1" applyAlignment="1">
      <alignment horizontal="left" vertical="center" indent="1"/>
    </xf>
    <xf numFmtId="0" fontId="38" fillId="10" borderId="3" xfId="0" applyFont="1" applyFill="1" applyBorder="1" applyAlignment="1">
      <alignment horizontal="left" vertical="center" indent="1"/>
    </xf>
    <xf numFmtId="0" fontId="50" fillId="10" borderId="4" xfId="1" applyFont="1" applyFill="1" applyBorder="1" applyAlignment="1">
      <alignment horizontal="left" vertical="center" wrapText="1" indent="1" readingOrder="1"/>
    </xf>
    <xf numFmtId="0" fontId="38" fillId="3" borderId="2" xfId="0" applyFont="1" applyFill="1" applyBorder="1" applyAlignment="1">
      <alignment horizontal="left" vertical="center" wrapText="1" indent="1"/>
    </xf>
    <xf numFmtId="0" fontId="38" fillId="3" borderId="4" xfId="0" applyFont="1" applyFill="1" applyBorder="1" applyAlignment="1">
      <alignment horizontal="left" vertical="center" wrapText="1" indent="1"/>
    </xf>
    <xf numFmtId="0" fontId="38" fillId="3" borderId="13" xfId="0" applyFont="1" applyFill="1" applyBorder="1" applyAlignment="1">
      <alignment horizontal="left" vertical="center" wrapText="1" indent="1"/>
    </xf>
    <xf numFmtId="0" fontId="37" fillId="10" borderId="2" xfId="0" applyFont="1" applyFill="1" applyBorder="1" applyAlignment="1">
      <alignment horizontal="left" vertical="center" wrapText="1" indent="1" readingOrder="1"/>
    </xf>
    <xf numFmtId="0" fontId="37" fillId="10" borderId="3" xfId="0" applyFont="1" applyFill="1" applyBorder="1" applyAlignment="1">
      <alignment horizontal="left" vertical="center" wrapText="1" indent="1" readingOrder="1"/>
    </xf>
    <xf numFmtId="0" fontId="37" fillId="10" borderId="4" xfId="0" applyFont="1" applyFill="1" applyBorder="1" applyAlignment="1">
      <alignment horizontal="left" vertical="center" wrapText="1" indent="1" readingOrder="1"/>
    </xf>
    <xf numFmtId="0" fontId="38" fillId="3" borderId="9" xfId="0" applyFont="1" applyFill="1" applyBorder="1" applyAlignment="1">
      <alignment horizontal="center" vertical="center"/>
    </xf>
    <xf numFmtId="0" fontId="38" fillId="3" borderId="43" xfId="0" applyFont="1" applyFill="1" applyBorder="1" applyAlignment="1">
      <alignment horizontal="center" vertical="center"/>
    </xf>
    <xf numFmtId="0" fontId="38" fillId="3" borderId="10" xfId="0" applyFont="1" applyFill="1" applyBorder="1" applyAlignment="1">
      <alignment horizontal="center" vertical="center"/>
    </xf>
    <xf numFmtId="0" fontId="38" fillId="3" borderId="18" xfId="0" applyFont="1" applyFill="1" applyBorder="1" applyAlignment="1">
      <alignment horizontal="center" vertical="center"/>
    </xf>
    <xf numFmtId="0" fontId="38" fillId="3" borderId="32" xfId="0" applyFont="1" applyFill="1" applyBorder="1" applyAlignment="1">
      <alignment horizontal="center" vertical="center"/>
    </xf>
    <xf numFmtId="0" fontId="38" fillId="3" borderId="27" xfId="0" applyFont="1" applyFill="1" applyBorder="1" applyAlignment="1">
      <alignment horizontal="center" vertical="center"/>
    </xf>
    <xf numFmtId="0" fontId="38" fillId="6" borderId="10" xfId="0" applyFont="1" applyFill="1" applyBorder="1" applyAlignment="1">
      <alignment horizontal="left" vertical="center" indent="1"/>
    </xf>
    <xf numFmtId="0" fontId="38" fillId="6" borderId="24" xfId="0" applyFont="1" applyFill="1" applyBorder="1" applyAlignment="1">
      <alignment horizontal="left" vertical="center" indent="1"/>
    </xf>
    <xf numFmtId="0" fontId="38" fillId="6" borderId="23" xfId="0" applyFont="1" applyFill="1" applyBorder="1" applyAlignment="1">
      <alignment horizontal="left" vertical="center" indent="1"/>
    </xf>
    <xf numFmtId="0" fontId="37" fillId="6" borderId="10" xfId="0" applyFont="1" applyFill="1" applyBorder="1" applyAlignment="1">
      <alignment horizontal="left" vertical="center" wrapText="1" indent="1" readingOrder="1"/>
    </xf>
    <xf numFmtId="0" fontId="37" fillId="6" borderId="24" xfId="0" applyFont="1" applyFill="1" applyBorder="1" applyAlignment="1">
      <alignment horizontal="left" vertical="center" wrapText="1" indent="1" readingOrder="1"/>
    </xf>
    <xf numFmtId="0" fontId="38" fillId="10" borderId="0" xfId="0" applyFont="1" applyFill="1" applyAlignment="1">
      <alignment horizontal="left" vertical="center" indent="1"/>
    </xf>
    <xf numFmtId="0" fontId="38" fillId="10" borderId="33" xfId="0" applyFont="1" applyFill="1" applyBorder="1" applyAlignment="1">
      <alignment horizontal="left" vertical="center" indent="1"/>
    </xf>
    <xf numFmtId="0" fontId="38" fillId="10" borderId="27" xfId="0" applyFont="1" applyFill="1" applyBorder="1" applyAlignment="1">
      <alignment horizontal="left" vertical="center" indent="1"/>
    </xf>
    <xf numFmtId="0" fontId="31" fillId="11" borderId="1" xfId="0" applyFont="1" applyFill="1" applyBorder="1" applyAlignment="1">
      <alignment horizontal="center" vertical="center" wrapText="1" readingOrder="1"/>
    </xf>
    <xf numFmtId="0" fontId="31" fillId="11" borderId="2" xfId="0" applyFont="1" applyFill="1" applyBorder="1" applyAlignment="1">
      <alignment horizontal="center" vertical="center" wrapText="1" readingOrder="1"/>
    </xf>
    <xf numFmtId="0" fontId="31" fillId="11" borderId="4" xfId="0" applyFont="1" applyFill="1" applyBorder="1" applyAlignment="1">
      <alignment horizontal="center" vertical="center" wrapText="1" readingOrder="1"/>
    </xf>
    <xf numFmtId="0" fontId="31" fillId="11" borderId="9" xfId="0" applyFont="1" applyFill="1" applyBorder="1" applyAlignment="1">
      <alignment horizontal="center" vertical="center" wrapText="1" readingOrder="1"/>
    </xf>
    <xf numFmtId="0" fontId="31" fillId="11" borderId="10" xfId="0" applyFont="1" applyFill="1" applyBorder="1" applyAlignment="1">
      <alignment horizontal="center" vertical="center" wrapText="1" readingOrder="1"/>
    </xf>
    <xf numFmtId="0" fontId="38" fillId="3" borderId="3" xfId="0" applyFont="1" applyFill="1" applyBorder="1" applyAlignment="1">
      <alignment horizontal="left" vertical="center" wrapText="1" indent="1"/>
    </xf>
    <xf numFmtId="0" fontId="33" fillId="3" borderId="0" xfId="0" applyFont="1" applyFill="1" applyAlignment="1">
      <alignment horizontal="right" vertical="center" wrapText="1"/>
    </xf>
    <xf numFmtId="0" fontId="38" fillId="3" borderId="9" xfId="0" applyFont="1" applyFill="1" applyBorder="1" applyAlignment="1">
      <alignment horizontal="left" vertical="center" wrapText="1" indent="1"/>
    </xf>
    <xf numFmtId="0" fontId="38" fillId="0" borderId="13" xfId="0" applyFont="1" applyBorder="1" applyAlignment="1">
      <alignment horizontal="left" vertical="center" wrapText="1" indent="1"/>
    </xf>
    <xf numFmtId="0" fontId="31" fillId="11" borderId="30" xfId="0" applyFont="1" applyFill="1" applyBorder="1" applyAlignment="1">
      <alignment horizontal="center" vertical="center" wrapText="1" readingOrder="1"/>
    </xf>
    <xf numFmtId="0" fontId="31" fillId="11" borderId="23" xfId="0" applyFont="1" applyFill="1" applyBorder="1" applyAlignment="1">
      <alignment horizontal="center" vertical="center" wrapText="1" readingOrder="1"/>
    </xf>
    <xf numFmtId="0" fontId="31" fillId="5" borderId="1" xfId="0" applyFont="1" applyFill="1" applyBorder="1" applyAlignment="1">
      <alignment horizontal="center" vertical="center" wrapText="1" readingOrder="1"/>
    </xf>
    <xf numFmtId="0" fontId="40" fillId="3" borderId="5" xfId="0" applyFont="1" applyFill="1" applyBorder="1" applyAlignment="1">
      <alignment horizontal="center" vertical="center"/>
    </xf>
    <xf numFmtId="0" fontId="40" fillId="3" borderId="6" xfId="0" applyFont="1" applyFill="1" applyBorder="1" applyAlignment="1">
      <alignment horizontal="center" vertical="center"/>
    </xf>
    <xf numFmtId="0" fontId="40" fillId="3" borderId="7" xfId="0" applyFont="1" applyFill="1" applyBorder="1" applyAlignment="1">
      <alignment horizontal="center" vertical="center"/>
    </xf>
    <xf numFmtId="0" fontId="40" fillId="3" borderId="1" xfId="0" applyFont="1" applyFill="1" applyBorder="1" applyAlignment="1">
      <alignment horizontal="left" vertical="center" wrapText="1" indent="1"/>
    </xf>
    <xf numFmtId="0" fontId="40" fillId="3" borderId="11" xfId="0" applyFont="1" applyFill="1" applyBorder="1" applyAlignment="1">
      <alignment horizontal="left" vertical="center" indent="1"/>
    </xf>
    <xf numFmtId="0" fontId="40" fillId="3" borderId="1" xfId="0" applyFont="1" applyFill="1" applyBorder="1" applyAlignment="1">
      <alignment horizontal="left" vertical="center" indent="1"/>
    </xf>
    <xf numFmtId="0" fontId="40" fillId="3" borderId="2" xfId="0" applyFont="1" applyFill="1" applyBorder="1" applyAlignment="1">
      <alignment horizontal="left" vertical="center" wrapText="1" indent="1"/>
    </xf>
    <xf numFmtId="0" fontId="40" fillId="3" borderId="3" xfId="0" applyFont="1" applyFill="1" applyBorder="1" applyAlignment="1">
      <alignment horizontal="left" vertical="center" wrapText="1" indent="1"/>
    </xf>
    <xf numFmtId="0" fontId="40" fillId="3" borderId="13" xfId="0" applyFont="1" applyFill="1" applyBorder="1" applyAlignment="1">
      <alignment horizontal="left" vertical="center" wrapText="1" indent="1"/>
    </xf>
    <xf numFmtId="0" fontId="40" fillId="3" borderId="2" xfId="0" applyFont="1" applyFill="1" applyBorder="1" applyAlignment="1">
      <alignment horizontal="left" vertical="center" indent="1"/>
    </xf>
    <xf numFmtId="0" fontId="40" fillId="3" borderId="3" xfId="0" applyFont="1" applyFill="1" applyBorder="1" applyAlignment="1">
      <alignment horizontal="left" vertical="center" indent="1"/>
    </xf>
    <xf numFmtId="0" fontId="40" fillId="3" borderId="13" xfId="0" applyFont="1" applyFill="1" applyBorder="1" applyAlignment="1">
      <alignment horizontal="left" vertical="center" indent="1"/>
    </xf>
    <xf numFmtId="0" fontId="39" fillId="2" borderId="2" xfId="0" applyFont="1" applyFill="1" applyBorder="1" applyAlignment="1">
      <alignment horizontal="left" vertical="center" wrapText="1" indent="1" readingOrder="1"/>
    </xf>
    <xf numFmtId="0" fontId="39" fillId="2" borderId="4" xfId="0" applyFont="1" applyFill="1" applyBorder="1" applyAlignment="1">
      <alignment horizontal="left" vertical="center" wrapText="1" indent="1" readingOrder="1"/>
    </xf>
    <xf numFmtId="0" fontId="40" fillId="3" borderId="30" xfId="0" applyFont="1" applyFill="1" applyBorder="1" applyAlignment="1">
      <alignment horizontal="center" vertical="center"/>
    </xf>
    <xf numFmtId="0" fontId="40" fillId="3" borderId="31" xfId="0" applyFont="1" applyFill="1" applyBorder="1" applyAlignment="1">
      <alignment horizontal="center" vertical="center"/>
    </xf>
    <xf numFmtId="0" fontId="40" fillId="3" borderId="23" xfId="0" applyFont="1" applyFill="1" applyBorder="1" applyAlignment="1">
      <alignment horizontal="center" vertical="center"/>
    </xf>
    <xf numFmtId="0" fontId="40" fillId="3" borderId="4" xfId="0" applyFont="1" applyFill="1" applyBorder="1" applyAlignment="1">
      <alignment horizontal="left" vertical="center" wrapText="1" indent="1"/>
    </xf>
    <xf numFmtId="0" fontId="40" fillId="3" borderId="11" xfId="0" applyFont="1" applyFill="1" applyBorder="1" applyAlignment="1">
      <alignment horizontal="left" vertical="center" wrapText="1" indent="1"/>
    </xf>
    <xf numFmtId="0" fontId="39" fillId="2" borderId="3" xfId="0" applyFont="1" applyFill="1" applyBorder="1" applyAlignment="1">
      <alignment horizontal="left" vertical="center" wrapText="1" indent="1" readingOrder="1"/>
    </xf>
    <xf numFmtId="0" fontId="42" fillId="2" borderId="2" xfId="0" applyFont="1" applyFill="1" applyBorder="1" applyAlignment="1">
      <alignment horizontal="left" vertical="center" wrapText="1" indent="1" readingOrder="1"/>
    </xf>
    <xf numFmtId="0" fontId="42" fillId="2" borderId="3" xfId="0" applyFont="1" applyFill="1" applyBorder="1" applyAlignment="1">
      <alignment horizontal="left" vertical="center" wrapText="1" indent="1" readingOrder="1"/>
    </xf>
    <xf numFmtId="0" fontId="42" fillId="2" borderId="4" xfId="0" applyFont="1" applyFill="1" applyBorder="1" applyAlignment="1">
      <alignment horizontal="left" vertical="center" wrapText="1" indent="1" readingOrder="1"/>
    </xf>
    <xf numFmtId="0" fontId="39" fillId="2" borderId="13" xfId="0" applyFont="1" applyFill="1" applyBorder="1" applyAlignment="1">
      <alignment horizontal="left" vertical="center" wrapText="1" indent="1" readingOrder="1"/>
    </xf>
    <xf numFmtId="0" fontId="31" fillId="5" borderId="2" xfId="0" applyFont="1" applyFill="1" applyBorder="1" applyAlignment="1">
      <alignment horizontal="center" vertical="center" wrapText="1" readingOrder="1"/>
    </xf>
    <xf numFmtId="0" fontId="31" fillId="5" borderId="4" xfId="0" applyFont="1" applyFill="1" applyBorder="1" applyAlignment="1">
      <alignment horizontal="center" vertical="center" wrapText="1" readingOrder="1"/>
    </xf>
    <xf numFmtId="0" fontId="39" fillId="26" borderId="1" xfId="0" applyFont="1" applyFill="1" applyBorder="1" applyAlignment="1">
      <alignment horizontal="left" vertical="center" wrapText="1" indent="1" readingOrder="1"/>
    </xf>
    <xf numFmtId="0" fontId="0" fillId="0" borderId="0" xfId="0" applyBorder="1" applyAlignment="1">
      <alignment vertical="center"/>
    </xf>
    <xf numFmtId="0" fontId="0" fillId="0" borderId="32" xfId="0" applyBorder="1" applyAlignment="1">
      <alignment vertical="center"/>
    </xf>
    <xf numFmtId="0" fontId="31" fillId="12" borderId="0" xfId="0" applyFont="1" applyFill="1" applyAlignment="1">
      <alignment horizontal="center" vertical="center"/>
    </xf>
    <xf numFmtId="0" fontId="31" fillId="13" borderId="0" xfId="0" applyFont="1" applyFill="1" applyAlignment="1">
      <alignment horizontal="center" vertical="center"/>
    </xf>
    <xf numFmtId="0" fontId="43" fillId="0" borderId="0" xfId="0" applyFont="1" applyAlignment="1">
      <alignment horizontal="center" vertical="center"/>
    </xf>
    <xf numFmtId="0" fontId="0" fillId="3" borderId="33" xfId="0" applyFill="1" applyBorder="1" applyAlignment="1">
      <alignment horizontal="left" vertical="center"/>
    </xf>
    <xf numFmtId="0" fontId="0" fillId="3" borderId="32" xfId="0" applyFill="1" applyBorder="1" applyAlignment="1">
      <alignment horizontal="left" vertical="center"/>
    </xf>
    <xf numFmtId="0" fontId="0" fillId="3" borderId="33" xfId="0" applyFill="1" applyBorder="1" applyAlignment="1">
      <alignment horizontal="left" vertical="center" wrapText="1"/>
    </xf>
    <xf numFmtId="0" fontId="0" fillId="3" borderId="32" xfId="0" applyFill="1" applyBorder="1" applyAlignment="1">
      <alignment horizontal="left" vertical="center" wrapText="1"/>
    </xf>
    <xf numFmtId="0" fontId="0" fillId="3" borderId="0" xfId="0" applyFill="1" applyBorder="1" applyAlignment="1">
      <alignment horizontal="left" vertical="center" wrapText="1"/>
    </xf>
    <xf numFmtId="0" fontId="46" fillId="7" borderId="0" xfId="0" applyFont="1" applyFill="1" applyAlignment="1">
      <alignment horizontal="center" vertical="center" textRotation="90"/>
    </xf>
    <xf numFmtId="0" fontId="0" fillId="3" borderId="0" xfId="0" applyFill="1" applyBorder="1" applyAlignment="1">
      <alignment horizontal="left" vertical="center"/>
    </xf>
    <xf numFmtId="0" fontId="51" fillId="0" borderId="0" xfId="0" applyFont="1" applyAlignment="1">
      <alignment horizontal="left" vertical="center" indent="1"/>
    </xf>
    <xf numFmtId="0" fontId="38" fillId="0" borderId="0" xfId="0" applyFont="1" applyAlignment="1">
      <alignment horizontal="left" vertical="center" wrapText="1" indent="1"/>
    </xf>
    <xf numFmtId="0" fontId="38" fillId="0" borderId="0" xfId="0" applyFont="1" applyAlignment="1">
      <alignment horizontal="left" vertical="center" indent="1"/>
    </xf>
    <xf numFmtId="0" fontId="48" fillId="0" borderId="0" xfId="1" applyFont="1" applyAlignment="1">
      <alignment horizontal="left" vertical="center" wrapText="1" indent="1"/>
    </xf>
    <xf numFmtId="0" fontId="38" fillId="0" borderId="0" xfId="0" applyFont="1" applyAlignment="1">
      <alignment horizontal="left" wrapText="1" indent="1"/>
    </xf>
    <xf numFmtId="2" fontId="38" fillId="0" borderId="0" xfId="0" applyNumberFormat="1" applyFont="1" applyAlignment="1">
      <alignment horizontal="left" vertical="center" indent="1"/>
    </xf>
    <xf numFmtId="0" fontId="0" fillId="0" borderId="20" xfId="0" applyBorder="1" applyAlignment="1">
      <alignment horizontal="center" vertical="center"/>
    </xf>
    <xf numFmtId="0" fontId="0" fillId="0" borderId="19" xfId="0" applyBorder="1" applyAlignment="1">
      <alignment horizontal="center" vertical="center"/>
    </xf>
    <xf numFmtId="0" fontId="46" fillId="8" borderId="0" xfId="0" applyFont="1" applyFill="1" applyAlignment="1">
      <alignment horizontal="center" vertical="center" textRotation="90"/>
    </xf>
    <xf numFmtId="0" fontId="59" fillId="25" borderId="38" xfId="0" applyFont="1" applyFill="1" applyBorder="1" applyAlignment="1">
      <alignment horizontal="left" vertical="center"/>
    </xf>
    <xf numFmtId="0" fontId="59" fillId="25" borderId="35" xfId="0" applyFont="1" applyFill="1" applyBorder="1" applyAlignment="1">
      <alignment horizontal="left" vertical="center"/>
    </xf>
    <xf numFmtId="0" fontId="0" fillId="3" borderId="32" xfId="0" applyFill="1" applyBorder="1" applyAlignment="1">
      <alignment vertical="center"/>
    </xf>
    <xf numFmtId="0" fontId="0" fillId="3" borderId="33" xfId="0" applyFill="1" applyBorder="1" applyAlignment="1">
      <alignment vertical="center" wrapText="1"/>
    </xf>
    <xf numFmtId="0" fontId="0" fillId="3" borderId="32" xfId="0" applyFill="1" applyBorder="1" applyAlignment="1">
      <alignment vertical="center" wrapText="1"/>
    </xf>
  </cellXfs>
  <cellStyles count="4">
    <cellStyle name="Hiperłącze" xfId="1" builtinId="8"/>
    <cellStyle name="Hyperlink" xfId="2" xr:uid="{00000000-0005-0000-0000-000001000000}"/>
    <cellStyle name="Neutralny" xfId="3" builtinId="28"/>
    <cellStyle name="Normalny" xfId="0" builtinId="0"/>
  </cellStyles>
  <dxfs count="0"/>
  <tableStyles count="0" defaultTableStyle="TableStyleMedium2" defaultPivotStyle="PivotStyleMedium9"/>
  <colors>
    <mruColors>
      <color rgb="FFBAF3CD"/>
      <color rgb="FFFFDCC9"/>
      <color rgb="FFC4CEFF"/>
      <color rgb="FFF6C2DC"/>
      <color rgb="FFD2EC68"/>
      <color rgb="FFD8BDFF"/>
      <color rgb="FFFFF77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2" dropStyle="combo" dx="19" fmlaLink="$A$1" fmlaRange="$A$99:$A$100"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4.png"/><Relationship Id="rId5" Type="http://schemas.openxmlformats.org/officeDocument/2006/relationships/image" Target="../media/image9.jpeg"/><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8.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1.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6</xdr:row>
      <xdr:rowOff>9525</xdr:rowOff>
    </xdr:from>
    <xdr:to>
      <xdr:col>2</xdr:col>
      <xdr:colOff>438150</xdr:colOff>
      <xdr:row>6</xdr:row>
      <xdr:rowOff>304800</xdr:rowOff>
    </xdr:to>
    <xdr:pic>
      <xdr:nvPicPr>
        <xdr:cNvPr id="2" name="Obraz 15" descr="http://a.wpimg.pl/a/i/stg/550/wpw.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981075"/>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57150</xdr:rowOff>
    </xdr:from>
    <xdr:to>
      <xdr:col>2</xdr:col>
      <xdr:colOff>266700</xdr:colOff>
      <xdr:row>9</xdr:row>
      <xdr:rowOff>28575</xdr:rowOff>
    </xdr:to>
    <xdr:pic>
      <xdr:nvPicPr>
        <xdr:cNvPr id="3" name="Obraz 7" descr="Znalezione obrazy dla zapytania flaga pl wikipedi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159067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8</xdr:row>
      <xdr:rowOff>66675</xdr:rowOff>
    </xdr:from>
    <xdr:to>
      <xdr:col>2</xdr:col>
      <xdr:colOff>590550</xdr:colOff>
      <xdr:row>9</xdr:row>
      <xdr:rowOff>38100</xdr:rowOff>
    </xdr:to>
    <xdr:pic>
      <xdr:nvPicPr>
        <xdr:cNvPr id="4" name="Obraz 8">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66900" y="160020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666750</xdr:colOff>
      <xdr:row>7</xdr:row>
      <xdr:rowOff>152400</xdr:rowOff>
    </xdr:from>
    <xdr:to>
      <xdr:col>5</xdr:col>
      <xdr:colOff>9525</xdr:colOff>
      <xdr:row>9</xdr:row>
      <xdr:rowOff>95250</xdr:rowOff>
    </xdr:to>
    <xdr:sp macro="" textlink="">
      <xdr:nvSpPr>
        <xdr:cNvPr id="2049" name="Drop Down 1"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676275</xdr:colOff>
          <xdr:row>7</xdr:row>
          <xdr:rowOff>57150</xdr:rowOff>
        </xdr:from>
        <xdr:to>
          <xdr:col>5</xdr:col>
          <xdr:colOff>19050</xdr:colOff>
          <xdr:row>9</xdr:row>
          <xdr:rowOff>85725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361591</xdr:colOff>
      <xdr:row>5</xdr:row>
      <xdr:rowOff>29911</xdr:rowOff>
    </xdr:to>
    <xdr:pic>
      <xdr:nvPicPr>
        <xdr:cNvPr id="9" name="Picture 2">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57150</xdr:colOff>
      <xdr:row>1</xdr:row>
      <xdr:rowOff>28575</xdr:rowOff>
    </xdr:from>
    <xdr:to>
      <xdr:col>1</xdr:col>
      <xdr:colOff>1047750</xdr:colOff>
      <xdr:row>2</xdr:row>
      <xdr:rowOff>149679</xdr:rowOff>
    </xdr:to>
    <xdr:pic>
      <xdr:nvPicPr>
        <xdr:cNvPr id="10" name="Obraz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361591</xdr:colOff>
      <xdr:row>5</xdr:row>
      <xdr:rowOff>29911</xdr:rowOff>
    </xdr:to>
    <xdr:pic>
      <xdr:nvPicPr>
        <xdr:cNvPr id="6" name="Picture 2">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57150</xdr:colOff>
      <xdr:row>1</xdr:row>
      <xdr:rowOff>28575</xdr:rowOff>
    </xdr:from>
    <xdr:to>
      <xdr:col>1</xdr:col>
      <xdr:colOff>1047750</xdr:colOff>
      <xdr:row>2</xdr:row>
      <xdr:rowOff>149679</xdr:rowOff>
    </xdr:to>
    <xdr:pic>
      <xdr:nvPicPr>
        <xdr:cNvPr id="7" name="Obraz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361591</xdr:colOff>
      <xdr:row>5</xdr:row>
      <xdr:rowOff>29911</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57150</xdr:colOff>
      <xdr:row>1</xdr:row>
      <xdr:rowOff>28575</xdr:rowOff>
    </xdr:from>
    <xdr:to>
      <xdr:col>1</xdr:col>
      <xdr:colOff>1047750</xdr:colOff>
      <xdr:row>2</xdr:row>
      <xdr:rowOff>149679</xdr:rowOff>
    </xdr:to>
    <xdr:pic>
      <xdr:nvPicPr>
        <xdr:cNvPr id="4" name="Obraz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361591</xdr:colOff>
      <xdr:row>5</xdr:row>
      <xdr:rowOff>29911</xdr:rowOff>
    </xdr:to>
    <xdr:pic>
      <xdr:nvPicPr>
        <xdr:cNvPr id="6" name="Picture 2">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57150</xdr:colOff>
      <xdr:row>1</xdr:row>
      <xdr:rowOff>28575</xdr:rowOff>
    </xdr:from>
    <xdr:to>
      <xdr:col>1</xdr:col>
      <xdr:colOff>1047750</xdr:colOff>
      <xdr:row>2</xdr:row>
      <xdr:rowOff>149679</xdr:rowOff>
    </xdr:to>
    <xdr:pic>
      <xdr:nvPicPr>
        <xdr:cNvPr id="7" name="Obraz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885466</xdr:colOff>
      <xdr:row>5</xdr:row>
      <xdr:rowOff>29911</xdr:rowOff>
    </xdr:to>
    <xdr:pic>
      <xdr:nvPicPr>
        <xdr:cNvPr id="4" name="Picture 2">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4</xdr:col>
      <xdr:colOff>9526</xdr:colOff>
      <xdr:row>689</xdr:row>
      <xdr:rowOff>9525</xdr:rowOff>
    </xdr:from>
    <xdr:to>
      <xdr:col>9</xdr:col>
      <xdr:colOff>152400</xdr:colOff>
      <xdr:row>702</xdr:row>
      <xdr:rowOff>1904</xdr:rowOff>
    </xdr:to>
    <xdr:pic>
      <xdr:nvPicPr>
        <xdr:cNvPr id="2" name="Obraz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10639426" y="203949300"/>
          <a:ext cx="8201024" cy="4373879"/>
        </a:xfrm>
        <a:prstGeom prst="rect">
          <a:avLst/>
        </a:prstGeom>
      </xdr:spPr>
    </xdr:pic>
    <xdr:clientData/>
  </xdr:twoCellAnchor>
  <xdr:twoCellAnchor editAs="oneCell">
    <xdr:from>
      <xdr:col>4</xdr:col>
      <xdr:colOff>9525</xdr:colOff>
      <xdr:row>707</xdr:row>
      <xdr:rowOff>9526</xdr:rowOff>
    </xdr:from>
    <xdr:to>
      <xdr:col>10</xdr:col>
      <xdr:colOff>596324</xdr:colOff>
      <xdr:row>734</xdr:row>
      <xdr:rowOff>66676</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a:stretch>
          <a:fillRect/>
        </a:stretch>
      </xdr:blipFill>
      <xdr:spPr>
        <a:xfrm>
          <a:off x="10639425" y="213474301"/>
          <a:ext cx="9254549" cy="5581650"/>
        </a:xfrm>
        <a:prstGeom prst="rect">
          <a:avLst/>
        </a:prstGeom>
      </xdr:spPr>
    </xdr:pic>
    <xdr:clientData/>
  </xdr:twoCellAnchor>
  <xdr:twoCellAnchor editAs="oneCell">
    <xdr:from>
      <xdr:col>4</xdr:col>
      <xdr:colOff>0</xdr:colOff>
      <xdr:row>840</xdr:row>
      <xdr:rowOff>9525</xdr:rowOff>
    </xdr:from>
    <xdr:to>
      <xdr:col>7</xdr:col>
      <xdr:colOff>1162050</xdr:colOff>
      <xdr:row>857</xdr:row>
      <xdr:rowOff>18803</xdr:rowOff>
    </xdr:to>
    <xdr:pic>
      <xdr:nvPicPr>
        <xdr:cNvPr id="5" name="Obraz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a:stretch>
          <a:fillRect/>
        </a:stretch>
      </xdr:blipFill>
      <xdr:spPr>
        <a:xfrm>
          <a:off x="10629900" y="212369400"/>
          <a:ext cx="7115175" cy="4390778"/>
        </a:xfrm>
        <a:prstGeom prst="rect">
          <a:avLst/>
        </a:prstGeom>
      </xdr:spPr>
    </xdr:pic>
    <xdr:clientData/>
  </xdr:twoCellAnchor>
  <xdr:twoCellAnchor>
    <xdr:from>
      <xdr:col>4</xdr:col>
      <xdr:colOff>0</xdr:colOff>
      <xdr:row>985</xdr:row>
      <xdr:rowOff>0</xdr:rowOff>
    </xdr:from>
    <xdr:to>
      <xdr:col>7</xdr:col>
      <xdr:colOff>1143000</xdr:colOff>
      <xdr:row>991</xdr:row>
      <xdr:rowOff>161925</xdr:rowOff>
    </xdr:to>
    <xdr:pic>
      <xdr:nvPicPr>
        <xdr:cNvPr id="6" name="Obraz 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29900" y="237905925"/>
          <a:ext cx="709612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885466</xdr:colOff>
      <xdr:row>5</xdr:row>
      <xdr:rowOff>29911</xdr:rowOff>
    </xdr:to>
    <xdr:pic>
      <xdr:nvPicPr>
        <xdr:cNvPr id="2" name="Picture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4</xdr:col>
      <xdr:colOff>0</xdr:colOff>
      <xdr:row>60</xdr:row>
      <xdr:rowOff>0</xdr:rowOff>
    </xdr:from>
    <xdr:to>
      <xdr:col>6</xdr:col>
      <xdr:colOff>1924050</xdr:colOff>
      <xdr:row>79</xdr:row>
      <xdr:rowOff>0</xdr:rowOff>
    </xdr:to>
    <xdr:pic>
      <xdr:nvPicPr>
        <xdr:cNvPr id="6" name="Obraz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9900" y="353558475"/>
          <a:ext cx="5934075"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xdr:row>
      <xdr:rowOff>1</xdr:rowOff>
    </xdr:from>
    <xdr:to>
      <xdr:col>7</xdr:col>
      <xdr:colOff>1656</xdr:colOff>
      <xdr:row>98</xdr:row>
      <xdr:rowOff>1</xdr:rowOff>
    </xdr:to>
    <xdr:pic>
      <xdr:nvPicPr>
        <xdr:cNvPr id="7" name="Obraz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9900" y="357939976"/>
          <a:ext cx="5954781" cy="476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9526</xdr:colOff>
      <xdr:row>1020</xdr:row>
      <xdr:rowOff>9526</xdr:rowOff>
    </xdr:from>
    <xdr:to>
      <xdr:col>9</xdr:col>
      <xdr:colOff>152400</xdr:colOff>
      <xdr:row>1033</xdr:row>
      <xdr:rowOff>9526</xdr:rowOff>
    </xdr:to>
    <xdr:pic>
      <xdr:nvPicPr>
        <xdr:cNvPr id="3" name="Obraz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0639426" y="258365626"/>
          <a:ext cx="8201024" cy="4191000"/>
        </a:xfrm>
        <a:prstGeom prst="rect">
          <a:avLst/>
        </a:prstGeom>
      </xdr:spPr>
    </xdr:pic>
    <xdr:clientData/>
  </xdr:twoCellAnchor>
  <xdr:twoCellAnchor editAs="oneCell">
    <xdr:from>
      <xdr:col>4</xdr:col>
      <xdr:colOff>9525</xdr:colOff>
      <xdr:row>1038</xdr:row>
      <xdr:rowOff>9526</xdr:rowOff>
    </xdr:from>
    <xdr:to>
      <xdr:col>10</xdr:col>
      <xdr:colOff>596324</xdr:colOff>
      <xdr:row>1068</xdr:row>
      <xdr:rowOff>66676</xdr:rowOff>
    </xdr:to>
    <xdr:pic>
      <xdr:nvPicPr>
        <xdr:cNvPr id="4" name="Obraz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10639425" y="205930501"/>
          <a:ext cx="9254549" cy="5581650"/>
        </a:xfrm>
        <a:prstGeom prst="rect">
          <a:avLst/>
        </a:prstGeom>
      </xdr:spPr>
    </xdr:pic>
    <xdr:clientData/>
  </xdr:twoCellAnchor>
  <xdr:twoCellAnchor editAs="oneCell">
    <xdr:from>
      <xdr:col>0</xdr:col>
      <xdr:colOff>0</xdr:colOff>
      <xdr:row>0</xdr:row>
      <xdr:rowOff>0</xdr:rowOff>
    </xdr:from>
    <xdr:to>
      <xdr:col>1</xdr:col>
      <xdr:colOff>885466</xdr:colOff>
      <xdr:row>5</xdr:row>
      <xdr:rowOff>29911</xdr:rowOff>
    </xdr:to>
    <xdr:pic>
      <xdr:nvPicPr>
        <xdr:cNvPr id="8" name="Picture 2">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4</xdr:col>
      <xdr:colOff>0</xdr:colOff>
      <xdr:row>1170</xdr:row>
      <xdr:rowOff>9525</xdr:rowOff>
    </xdr:from>
    <xdr:to>
      <xdr:col>7</xdr:col>
      <xdr:colOff>1162050</xdr:colOff>
      <xdr:row>1186</xdr:row>
      <xdr:rowOff>18803</xdr:rowOff>
    </xdr:to>
    <xdr:pic>
      <xdr:nvPicPr>
        <xdr:cNvPr id="9" name="Obraz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4"/>
        <a:stretch>
          <a:fillRect/>
        </a:stretch>
      </xdr:blipFill>
      <xdr:spPr>
        <a:xfrm>
          <a:off x="10629900" y="281330400"/>
          <a:ext cx="7115175" cy="43907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60</xdr:row>
      <xdr:rowOff>0</xdr:rowOff>
    </xdr:from>
    <xdr:to>
      <xdr:col>6</xdr:col>
      <xdr:colOff>1924050</xdr:colOff>
      <xdr:row>84</xdr:row>
      <xdr:rowOff>0</xdr:rowOff>
    </xdr:to>
    <xdr:pic>
      <xdr:nvPicPr>
        <xdr:cNvPr id="4" name="Obraz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29900" y="416766375"/>
          <a:ext cx="5934075" cy="571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xdr:row>
      <xdr:rowOff>1</xdr:rowOff>
    </xdr:from>
    <xdr:to>
      <xdr:col>7</xdr:col>
      <xdr:colOff>1656</xdr:colOff>
      <xdr:row>98</xdr:row>
      <xdr:rowOff>381002</xdr:rowOff>
    </xdr:to>
    <xdr:pic>
      <xdr:nvPicPr>
        <xdr:cNvPr id="5" name="Obraz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9900" y="421147876"/>
          <a:ext cx="5954781" cy="5334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885466</xdr:colOff>
      <xdr:row>5</xdr:row>
      <xdr:rowOff>29911</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s://kobieta.wp.pl/?wfName=TESTY_specyfikacja&amp;creName=paralaxa_reveal_desktop&amp;tcidma=%5b%7b%22slot%22%3A%22015%22%2C%22id%22%3A%2232842%2F0%2Fiaq%2FSG_WP_Parallax%2Fee044603-0f63-4b7e-b766-4ba55ab78413%22%7d%5d&amp;testPos=03" TargetMode="External"/><Relationship Id="rId117" Type="http://schemas.openxmlformats.org/officeDocument/2006/relationships/hyperlink" Target="https://oas.wpcdn.pl/RM/Box/2022-04/Specyfikacja/Inbanner_Video_Ad_wizual.png" TargetMode="External"/><Relationship Id="rId21" Type="http://schemas.openxmlformats.org/officeDocument/2006/relationships/hyperlink" Target="https://www.money.pl/?wfName=TESTY_specyfikacja&amp;creName=money-box-300x250&amp;tcidma=%5b%7b%22slot%22%3A%2234%22%2C%22id%22%3A%2232842%2F356834%2Fiaq%2FBaner%2Fb6877cf9-9951-402e-ad09-e833f2d6b889%22%7d%5d&amp;testPos=34" TargetMode="External"/><Relationship Id="rId42" Type="http://schemas.openxmlformats.org/officeDocument/2006/relationships/hyperlink" Target="https://www.wp.pl/?_device=mobile&amp;wfName=TESTY_specyfikacja_4&amp;creName=SGWP_NativeAd_mobile&amp;tcidma=%5B%7B%22slot%22%3A%22020%22%2C%22id%22%3A%2261153%2F545791%2Fiaq%2FSGWP_Native_Ad_-_link_mobile_new%2F5fc85634-92f4-421d-a6ba-e17e55b8bba7%22%7D%5D&amp;testPos=25" TargetMode="External"/><Relationship Id="rId47" Type="http://schemas.openxmlformats.org/officeDocument/2006/relationships/hyperlink" Target="https://www.o2.pl/?wfName=TESTY_specyfikacja_4&amp;creName=NativeAD-O2_desktop&amp;tcidma=%5B%7B%22slot%22%3A%22020%22%2C%22id%22%3A%2261153%2F545791%2Fiaq%2FSGWP_Native_AD_20-27_new%2Fc8b0c3b5-7374-4d7b-b88f-1d557e407f7e%22%7D%5D&amp;testPos=20" TargetMode="External"/><Relationship Id="rId63" Type="http://schemas.openxmlformats.org/officeDocument/2006/relationships/hyperlink" Target="https://www.wp.pl/mini.html?wfName=TESTY_specyfikacja&amp;creName=halfpage-300x600_mobile&amp;tcidma=%5B%7B%22slot%22%3A%22003%22%2C%22id%22%3A%2232842%2F0%2Fiaq%2Fundefined%2Fed41e97d-1fdd-4874-8782-06d0e3a5a785%22%7D%5D&amp;testPos=3" TargetMode="External"/><Relationship Id="rId68" Type="http://schemas.openxmlformats.org/officeDocument/2006/relationships/hyperlink" Target="https://www.wp.pl/?wfName=TESTY_specyfikacja&amp;creName=floating-halfpage-finanse-300x600&amp;tcidma=%5b%7b%22slot%22%3A%22091%22%2C%22id%22%3A%2232842%2F0%2Fiaq%2Fundefined%2Ff05e36fb-7eae-43e5-bdec-05c5ef54734f%22%7d%5d&amp;testPos=93" TargetMode="External"/><Relationship Id="rId84" Type="http://schemas.openxmlformats.org/officeDocument/2006/relationships/hyperlink" Target="https://oas.wpcdn.pl/RM/Box/2022-07/specyfikacja/display_dynamiczny.html" TargetMode="External"/><Relationship Id="rId89" Type="http://schemas.openxmlformats.org/officeDocument/2006/relationships/hyperlink" Target="https://www.wp.pl/?wfName=TESTY_specyfikacja&amp;creName=welcome-screen-Fullpage&amp;tcidma=%5B%7B%22slot%22%3A%20%22010%22%2C%20%22id%22%3A%20%2232842%2F356834%2Fiaq%2FWelcomeScreen%2F3428e95f-e74f-4bb5-9762-b9770047ef71%22%7D%5D&amp;testPos=10" TargetMode="External"/><Relationship Id="rId112" Type="http://schemas.openxmlformats.org/officeDocument/2006/relationships/hyperlink" Target="https://www.wp.pl/?wfName=TESTY_specyfikacja_4&amp;creName=native-ad-wiadomosci_d&amp;tcidma=%5B%7B%22slot%22%3A%22028%22%2C%22id%22%3A%2261153%2F545791%2Fiaq%2FSGWP_Native_Ad_-_dedykowany_28-29_new%2Fd8a98883-65b1-41d4-9b73-13ab2f331bee%22%7D%5D&amp;testPos=28" TargetMode="External"/><Relationship Id="rId133" Type="http://schemas.openxmlformats.org/officeDocument/2006/relationships/hyperlink" Target="https://www.wp.pl/mini.html?wfName=TESTY_specyfikacja&amp;creName=content-box-gwiazdy_mob&amp;tcidma=%5B%7B%22slot%22%3A%22017%22%2C%22id%22%3A%2232842%2F0%2Fiaq%2Fundefined%2Fb0dd58ae-fdfd-4621-8673-76650854dab1%22%7D%5D&amp;testPos=17" TargetMode="External"/><Relationship Id="rId138" Type="http://schemas.openxmlformats.org/officeDocument/2006/relationships/hyperlink" Target="https://www.wp.pl/?wfName=TESTY_specyfikacja&amp;creName=content-box-XL-z-tapeta&amp;tcidma=%5b%7b%22slot%22%3A%2215%22%2C%22id%22%3A%2232842%2F356834%2Fiaq%2FScreening_SG%2F7d7ae053-a7dc-4973-94c6-f6e6cd3c2331%22%7d%5d&amp;testPos=15" TargetMode="External"/><Relationship Id="rId154" Type="http://schemas.openxmlformats.org/officeDocument/2006/relationships/hyperlink" Target="https://www.wp.pl/?_device=mobile&amp;wfName=TESTY_specyfikacja_2&amp;creName=One_Tap&amp;tcidma=%5b%7b%22slot%22%3A%22003%22%2C%22id%22%3A%2258608%2F528857%2Fiaq%2Fecommerce_Flex_2_oneTap%2Feb4fc283-9700-470e-bb66-a1cd4f76ed94%22%7d%5d&amp;testPos=1" TargetMode="External"/><Relationship Id="rId159" Type="http://schemas.openxmlformats.org/officeDocument/2006/relationships/hyperlink" Target="https://oas.wpcdn.pl/RM/Box/2022-05/SPECYFIKACJA/CBX_Money_XL_wizual.jpg" TargetMode="External"/><Relationship Id="rId170" Type="http://schemas.openxmlformats.org/officeDocument/2006/relationships/hyperlink" Target="https://oas.wpcdn.pl/RM/Box/2022-05/SPECYFIKACJA/multiscreening.html" TargetMode="External"/><Relationship Id="rId16" Type="http://schemas.openxmlformats.org/officeDocument/2006/relationships/hyperlink" Target="https://oas.wpcdn.pl/RM/Box/2022-09/basska/sepecyfikacja/expand_dbill.html" TargetMode="External"/><Relationship Id="rId107" Type="http://schemas.openxmlformats.org/officeDocument/2006/relationships/hyperlink" Target="http://oas.wpcdn.pl/RM/Box/2022-02/Specyfikacja/statyczne/Apla_programowa.jpg" TargetMode="External"/><Relationship Id="rId11" Type="http://schemas.openxmlformats.org/officeDocument/2006/relationships/hyperlink" Target="https://www.wp.pl/?wfName=TESTY_specyfikacja&amp;creName=triple-billboard-750x300&amp;tcidma=%5B%7B%22slot%22%3A%223%22%2C%22id%22%3A%2232842%2F356834%2Fiaq%2FBaner%2Fec50ba92-3663-45f9-ae15-acce08adf5e9%22%7D%5D&amp;testPos=3" TargetMode="External"/><Relationship Id="rId32" Type="http://schemas.openxmlformats.org/officeDocument/2006/relationships/hyperlink" Target="https://www.wp.pl/?wylogowano&amp;src02=pwp_lo_desktop&amp;crs027&amp;wfName=TESTY_specyfikacja&amp;creName=logout-box-880x560&amp;tcidma=%5B%7B%22slot%22%3A%22055%22%2C%22id%22%3A%2232842%2F0%2Fiaq%2FBaner%2F2daee6c7-b965-4958-8211-8529f4bb00f0%22%7D%5D&amp;testPos=55" TargetMode="External"/><Relationship Id="rId37" Type="http://schemas.openxmlformats.org/officeDocument/2006/relationships/hyperlink" Target="https://www.wp.pl/?wfName=TESTY_specyfikacja&amp;creName=LINK%20TEKSTOWY&amp;tcidma=%5B%7B%22slot%22%3A%2284%22%2C%22id%22%3A%2232842%2F0%2Fiaq%2FSGWP_Link%2F9b7d4799-e891-4190-97f5-b5243c394ddc%22%7D%5D&amp;testPos=84" TargetMode="External"/><Relationship Id="rId53" Type="http://schemas.openxmlformats.org/officeDocument/2006/relationships/hyperlink" Target="https://www.wp.pl/?wfName=TESTY_specyfikacja&amp;creName=panel-premium-scroll&amp;tcidma=%5B%7B%22slot%22%3A%22006%22%2C%22id%22%3A%2232842%2F0%2Fiaq%2FPanel_Premium_Scroll%2F23d4c62a-54f9-47f5-b924-20ccb914d7a0%22%7D%5D&amp;testPos=6" TargetMode="External"/><Relationship Id="rId58" Type="http://schemas.openxmlformats.org/officeDocument/2006/relationships/hyperlink" Target="https://www.wp.pl/?_device=mobile&amp;wfName=TESTY_specyfikacja&amp;creName=rectangle-aktywizujacy-600x500&amp;tcidma=%5b%7b%22slot%22%3A%22003%22%2C%22id%22%3A%2232842%2F0%2Fiaq%2FRectangle_aktywizuj%C4%85cy%2F969d93b1-c14d-4a03-b76f-d335d7ad076a%22%7d%5d&amp;testPos=3" TargetMode="External"/><Relationship Id="rId74" Type="http://schemas.openxmlformats.org/officeDocument/2006/relationships/hyperlink" Target="https://www.wp.pl/mini.html?wfName=TESTY_specyfikacja&amp;creName=Interactive_Stories&amp;tcidma=%5b%7b%22slot%22%3A%22003%22%2C%22id%22%3A%2232842%2F0%2Fiaq%2FInteractive_Stories%2F9afd151c-fa2b-4bf7-a435-7a39d394f59e%22%7d%5d&amp;testPos=3" TargetMode="External"/><Relationship Id="rId79" Type="http://schemas.openxmlformats.org/officeDocument/2006/relationships/hyperlink" Target="https://www.wp.pl/?wfName=TESTY_specyfikacja&amp;creName=screening_SG&amp;tcidma=%5B%7B%22slot%22%3A%22003%22%2C%22id%22%3A%2232842%2F0%2Fiaq%2FScreening_SG%2F3c1e3467-5e52-4a95-9939-7c2718b1ec2c%22%7D%5D&amp;testPos=3" TargetMode="External"/><Relationship Id="rId102" Type="http://schemas.openxmlformats.org/officeDocument/2006/relationships/hyperlink" Target="http://oas.wpcdn.pl/RM/Box/2022-02/Specyfikacja/statyczne/belka_reklamowa_ROS_mobile.jpg" TargetMode="External"/><Relationship Id="rId123" Type="http://schemas.openxmlformats.org/officeDocument/2006/relationships/hyperlink" Target="https://oas.wpcdn.pl/RM/Box/2022-04/Specyfikacja/Pause__Ad.html" TargetMode="External"/><Relationship Id="rId128" Type="http://schemas.openxmlformats.org/officeDocument/2006/relationships/hyperlink" Target="https://www.wp.pl/?wfName=TESTY_specyfikacja&amp;creName=CBX_std_rotacyjny&amp;tcidma=%5B%7B%22slot%22%3A%2215%22%2C%22id%22%3A%2232842%2F356834%2Fiaq%2FBaner%2F6ca091e8-184e-437a-8071-ef8c209b9994%22%7D%5D&amp;testPos=15" TargetMode="External"/><Relationship Id="rId144" Type="http://schemas.openxmlformats.org/officeDocument/2006/relationships/hyperlink" Target="https://www.wp.pl/?wfName=TESTY_specyfikacja&amp;creName=content-box-turystyka&amp;tcidma=%5B%7B%22slot%22%3A%22009%22%2C%22id%22%3A%2232842%2F356834%2Fiaq%2FBaner%2Fe6c59ccc-d8cd-4705-824c-ea07796d0e87%22%7D%5D&amp;testPos=9" TargetMode="External"/><Relationship Id="rId149" Type="http://schemas.openxmlformats.org/officeDocument/2006/relationships/hyperlink" Target="https://www.wp.pl/?_device=mobile&amp;wfName=TESTY_specyfikacja&amp;creName=M_CBX_XL&amp;tcidma=%5B%7B%22slot%22%3A%22003%22%2C%22id%22%3A%2232842%2F356834%2Fiaq%2FBaner%2Fbfc5cd4d-0cdd-47d1-ad5a-85b47db9a3b3%22%7D%5D&amp;testPos=3" TargetMode="External"/><Relationship Id="rId5" Type="http://schemas.openxmlformats.org/officeDocument/2006/relationships/hyperlink" Target="http://adv.wp.pl/RM/Box/2021-07/MARS/Testy_nowa_specyfikacja/banner-w-akategorii-940x90_v2.png" TargetMode="External"/><Relationship Id="rId90" Type="http://schemas.openxmlformats.org/officeDocument/2006/relationships/hyperlink" Target="https://www.wp.pl/?wfName=TESTY_specyfikacja&amp;creName=commercial-break-XL&amp;tcidma=%5B%7B%22slot%22%3A%20%22002%22%2C%20%22id%22%3A%20%2232842%2F356834%2Fiaq%2FCommercial_Break_SG%2Feb65bb5e-7c7d-452c-949f-514a9f6987c5%22%7D%5D&amp;testPos=2&amp;wga_sa=st-events-moz" TargetMode="External"/><Relationship Id="rId95" Type="http://schemas.openxmlformats.org/officeDocument/2006/relationships/hyperlink" Target="http://oas.wpcdn.pl/RM/Box/2022-02/Specyfikacja/statyczne/skalowany_w_aplikacji_poczta_wp_v2.jpg" TargetMode="External"/><Relationship Id="rId160" Type="http://schemas.openxmlformats.org/officeDocument/2006/relationships/hyperlink" Target="https://www.wp.pl/?_device=mobile&amp;wfName=TESTY_specyfikacja&amp;creName=leadowniki-audience&amp;tcidma=%5b%7b%22slot%22%3A%22003%22%2C%22id%22%3A%2232842%2F0%2Fiaq%2Fundefined%2Fc7ce32bc-0077-4601-a6b7-2b3530d24c72%22%7d%5d&amp;testPos=3" TargetMode="External"/><Relationship Id="rId165" Type="http://schemas.openxmlformats.org/officeDocument/2006/relationships/hyperlink" Target="https://oas.wpcdn.pl/RM/Box/2022-05/SPECYFIKACJA/Bumper_Video_Ad_1.html" TargetMode="External"/><Relationship Id="rId22" Type="http://schemas.openxmlformats.org/officeDocument/2006/relationships/hyperlink" Target="https://www.o2.pl/?wfName=TESTY_specyfikacja&amp;creName=o2-box-300x250&amp;tcidma=%5B%7B%22slot%22%3A%2236%22%2C%22id%22%3A%2232842%2F0%2Fiaq%2FBaner%2F58666741-2379-4697-bdc3-1ad2fead8452%22%7D%5D&amp;testPos=36" TargetMode="External"/><Relationship Id="rId27" Type="http://schemas.openxmlformats.org/officeDocument/2006/relationships/hyperlink" Target="https://www.wp.pl/?wfName=TESTY_specyfikacja&amp;creName=Glonews_desktop&amp;tcidma=%5B%7B%22slot%22%3A%22062%22%2C%22id%22%3A%2232842%2F0%2Fiaq%2FGlonews_Desktop%2Ff2385643-cdd3-405e-a64a-ff69e4355188%22%7D%5D&amp;testPos=62" TargetMode="External"/><Relationship Id="rId43" Type="http://schemas.openxmlformats.org/officeDocument/2006/relationships/hyperlink" Target="https://www.wp.pl/?_device=mobile&amp;wfName=TESTY_specyfikacja_4&amp;creName=SGWP_NativeAd_mobile&amp;tcidma=%5B%7B%22slot%22%3A%22020%22%2C%22id%22%3A%2261153%2F545791%2Fiaq%2FSGWP_Native_Ad_-_link_mobile_new%2F5fc85634-92f4-421d-a6ba-e17e55b8bba7%22%7D%5D&amp;testPos=20" TargetMode="External"/><Relationship Id="rId48" Type="http://schemas.openxmlformats.org/officeDocument/2006/relationships/hyperlink" Target="https://www.pudelek.pl/?wfName=TESTY_specyfikacja&amp;creName=native-ad-Hotnews&amp;tcidma=%5B%7B%22slot%22%3A%22021%22%2C%22id%22%3A%2232842%2F0%2Fiaq%2FHotNewsAd_Native%2Fc59363ef-0de7-4e02-8bb9-dd75f3cea095%22%7D%5D&amp;testPos=21" TargetMode="External"/><Relationship Id="rId64" Type="http://schemas.openxmlformats.org/officeDocument/2006/relationships/hyperlink" Target="https://www.wp.pl/?wfName=TESTY_specyfikacja&amp;creName=halfpage-300x600_wp_live&amp;tcidma=%5b%7b%22slot%22%3A%22003%22%2C%22id%22%3A%2232842%2F0%2Fiaq%2Fundefined%2F8cf0ff1d-2b45-4653-b44e-fc83ba32ed0b%22%7d%5d&amp;testPos=63" TargetMode="External"/><Relationship Id="rId69" Type="http://schemas.openxmlformats.org/officeDocument/2006/relationships/hyperlink" Target="https://www.wp.pl/?wfName=TESTY_specyfikacja&amp;creName=floating-halfpage-gwiazdy-300x600&amp;tcidma=%5B%7B%22slot%22%3A%22094%22%2C%22id%22%3A%2232842%2F0%2Fiaq%2Fundefined%2F8d451d1e-5095-4610-bf95-c50d33657fc5%22%7D%5D&amp;testPos=94" TargetMode="External"/><Relationship Id="rId113" Type="http://schemas.openxmlformats.org/officeDocument/2006/relationships/hyperlink" Target="http://oas.wpcdn.pl/RM/Box/2022-02/Specyfikacja/statyczne/NativeAD_ROS_mobile.jpg" TargetMode="External"/><Relationship Id="rId118" Type="http://schemas.openxmlformats.org/officeDocument/2006/relationships/hyperlink" Target="https://oas.wpcdn.pl/RM/Box/2022-05/SPECYFIKACJA/Instream_Video_Ad_1.html" TargetMode="External"/><Relationship Id="rId134" Type="http://schemas.openxmlformats.org/officeDocument/2006/relationships/hyperlink" Target="https://www.wp.pl/?wfName=TESTY_specyfikacja&amp;creName=content-box-gwiazdy&amp;tcidma=%5B%7B%22slot%22%3A%22017%22%2C%22id%22%3A%2232842%2F0%2Fiaq%2Fundefined%2Fe410e760-798a-49bf-8944-39c12827b201%22%7D%5D&amp;testPos=17" TargetMode="External"/><Relationship Id="rId139" Type="http://schemas.openxmlformats.org/officeDocument/2006/relationships/hyperlink" Target="https://www.o2.pl/?wfName=TESTY_specyfikacja&amp;creName=CBX_Standard_o2_desktop&amp;tcidma=%5b%7b%22slot%22%3A%22015%22%2C%22id%22%3A%2232842%2F356834%2Fiaq%2FBaner%2F7a524116-3397-42e7-bf7d-16691f95f1ff%22%7d%5d&amp;testPos=15" TargetMode="External"/><Relationship Id="rId80" Type="http://schemas.openxmlformats.org/officeDocument/2006/relationships/hyperlink" Target="https://www.wp.pl/?wfName=TESTY_specyfikacja&amp;creName=wp-box-podniesiony-300x250&amp;tcidma=%5b%7b%22slot%22%3A%22003%22%2C%22id%22%3A%2232842%2F0%2Fiaq%2Fundefined%2Fcab6acbf-5a7f-440c-9d32-421f128f7979%22%7d%5d&amp;testPos=4" TargetMode="External"/><Relationship Id="rId85" Type="http://schemas.openxmlformats.org/officeDocument/2006/relationships/hyperlink" Target="https://oas.wpcdn.pl/RM/Box/2022-07/specyfikacja/Retial_screening_SG.html" TargetMode="External"/><Relationship Id="rId150" Type="http://schemas.openxmlformats.org/officeDocument/2006/relationships/hyperlink" Target="https://www.wp.pl/?wfName=TESTY_specyfikacja&amp;creName=D_CBX_XL&amp;tcidma=%5b%7b%22slot%22%3A%22003%22%2C%22id%22%3A%2232842%2F356834%2Fiaq%2FBaner%2Fb869e6f8-af99-4502-be85-29f586b149bd%22%7d%5d&amp;testPos=15" TargetMode="External"/><Relationship Id="rId155" Type="http://schemas.openxmlformats.org/officeDocument/2006/relationships/hyperlink" Target="https://www.wp.pl/?wfName=TESTY_specyfikacja&amp;creName=content-box-stylzycia&amp;tcidma=%5b%7b%22slot%22%3A%22017%22%2C%22id%22%3A%2232842%2F0%2Fiaq%2Fundefined%2F84b8f024-8fce-403c-bd57-f04be6d29c02%22%7d%5d&amp;testPos=19" TargetMode="External"/><Relationship Id="rId171" Type="http://schemas.openxmlformats.org/officeDocument/2006/relationships/printerSettings" Target="../printerSettings/printerSettings1.bin"/><Relationship Id="rId12" Type="http://schemas.openxmlformats.org/officeDocument/2006/relationships/hyperlink" Target="https://www.wp.pl/?wfName=TESTY_specyfikacja&amp;creName=Gigaboard&amp;tcidma=%5B%7B%22slot%22%3A%223%22%2C%22id%22%3A%2232842%2F356834%2Fiaq%2FBaner%2F7f457892-081c-44ee-9ae0-c0161aa78642%22%7D%5D&amp;testPos=3" TargetMode="External"/><Relationship Id="rId17" Type="http://schemas.openxmlformats.org/officeDocument/2006/relationships/hyperlink" Target="https://oas.wpcdn.pl/RM/Box/2022-09/basska/sepecyfikacja/expand_wide.html" TargetMode="External"/><Relationship Id="rId33" Type="http://schemas.openxmlformats.org/officeDocument/2006/relationships/hyperlink" Target="https://www.wp.pl/?wfName=TESTY_specyfikacja&amp;creName=midbox-940x200&amp;tcidma=%5b%7b%22slot%22%3A%22003%22%2C%22id%22%3A%2232842%2F0%2Fiaq%2Fundefined%2Fac080b4a-7ce5-45f0-89cf-56faa6706b0f%22%7d%5d&amp;testPos=62" TargetMode="External"/><Relationship Id="rId38" Type="http://schemas.openxmlformats.org/officeDocument/2006/relationships/hyperlink" Target="https://www.wp.pl/?_device=mobile&amp;wfName=TESTY_specyfikacja_4&amp;creName=SGWP_NativeAd_mobile&amp;tcidma=%5B%7B%22slot%22%3A%22020%22%2C%22id%22%3A%2261153%2F545791%2Fiaq%2FSGWP_Native_Ad_-_link_mobile_new%2F5fc85634-92f4-421d-a6ba-e17e55b8bba7%22%7D%5D&amp;testPos=22" TargetMode="External"/><Relationship Id="rId59" Type="http://schemas.openxmlformats.org/officeDocument/2006/relationships/hyperlink" Target="https://www.wp.pl/mini.html?wfName=TESTY_specyfikacja&amp;creName=rectangle-dolny-wiadomosci-300x250&amp;tcidma=%5B%7B%22slot%22%3A%22030%22%2C%22id%22%3A%2232842%2F0%2Fiaq%2FBaner%2Ff2ec5675-7cee-415b-8e86-bbfdc973f7ba%22%7D%5D&amp;testPos=30" TargetMode="External"/><Relationship Id="rId103" Type="http://schemas.openxmlformats.org/officeDocument/2006/relationships/hyperlink" Target="http://oas.wpcdn.pl/RM/Box/2022-02/Specyfikacja/statyczne/bottom_box.jpg" TargetMode="External"/><Relationship Id="rId108" Type="http://schemas.openxmlformats.org/officeDocument/2006/relationships/hyperlink" Target="http://oas.wpcdn.pl/RM/Box/2022-02/Specyfikacja/statyczne/Sponsor_relacji.jpg" TargetMode="External"/><Relationship Id="rId124" Type="http://schemas.openxmlformats.org/officeDocument/2006/relationships/hyperlink" Target="https://oas.wpcdn.pl/RM/Box/2022-04/Specyfikacja/Pause_Ad_1.html" TargetMode="External"/><Relationship Id="rId129" Type="http://schemas.openxmlformats.org/officeDocument/2006/relationships/hyperlink" Target="https://www.wp.pl/?wfName=TESTY_specyfikacja&amp;creName=CBX_XL_rotacyjny&amp;tcidma=%5B%7B%22slot%22%3A%2215%22%2C%22id%22%3A%2232842%2F356834%2Fiaq%2FBaner%2Fd2f991d7-893a-446b-bc18-e8e09e77748b%22%7D%5D&amp;testPos=15" TargetMode="External"/><Relationship Id="rId54" Type="http://schemas.openxmlformats.org/officeDocument/2006/relationships/hyperlink" Target="https://www.wp.pl/?wfName=TESTY_specyfikacja&amp;creName=panel-premium-scroll-xl&amp;tcidma=%5B%7B%22slot%22%3A%22006%22%2C%22id%22%3A%2232842%2F0%2Fiaq%2FPanel_Premium_Scroll%2F684c7afc-2516-416d-afb3-095f3c0a0f3a%22%7D%5D&amp;testPos=6" TargetMode="External"/><Relationship Id="rId70" Type="http://schemas.openxmlformats.org/officeDocument/2006/relationships/hyperlink" Target="https://www.wp.pl/?wfName=TESTY_specyfikacja&amp;creName=floating-halfpage-moto-300x600&amp;tcidma=%5B%7B%22slot%22%3A%22095%22%2C%22id%22%3A%2232842%2F0%2Fiaq%2Fundefined%2Ff2f568c0-3986-4df7-81b0-946fde98555c%22%7D%5D&amp;testPos=95" TargetMode="External"/><Relationship Id="rId75" Type="http://schemas.openxmlformats.org/officeDocument/2006/relationships/hyperlink" Target="https://www.wp.pl/mini.html?wfName=TESTY_specyfikacja&amp;creName=Karuzela_XL&amp;tcidma=%5B%7B%22slot%22%3A%22003%22%2C%22id%22%3A%2232842%2F0%2Fiaq%2FKaruzela_Mobile_XL%2F3b2bac56-7878-428c-a98e-b2b7766fe70e%22%7D%5D&amp;testPos=3" TargetMode="External"/><Relationship Id="rId91" Type="http://schemas.openxmlformats.org/officeDocument/2006/relationships/hyperlink" Target="https://www.wp.pl/?wfName=TESTY_specyfikacja&amp;creName=commercial-break-Fullpage&amp;tcidma=%5B%7B%22slot%22%3A%20%22002%22%2C%20%22id%22%3A%20%2232842%2F356834%2Fiaq%2FCommercial_Break_SG%2Fa5c0ceaa-111b-4160-a3e7-cbfc8f918368%22%7D%5D&amp;testPos=2&amp;wga_sa=st-even" TargetMode="External"/><Relationship Id="rId96" Type="http://schemas.openxmlformats.org/officeDocument/2006/relationships/hyperlink" Target="http://oas.wpcdn.pl/RM/Box/2022-02/Specyfikacja/statyczne/banner-w-akategorii-940x90_v2.png" TargetMode="External"/><Relationship Id="rId140" Type="http://schemas.openxmlformats.org/officeDocument/2006/relationships/hyperlink" Target="http://oas.wpcdn.pl/RM/Box/2022-02/Specyfikacja/statyczne/cbx_xl_o2.jpg" TargetMode="External"/><Relationship Id="rId145" Type="http://schemas.openxmlformats.org/officeDocument/2006/relationships/hyperlink" Target="https://www.wp.pl/?wfName=TESTY_specyfikacja&amp;creName=content-box-oferta&amp;tcidma=%5B%7B%22slot%22%3A%22017%22%2C%22id%22%3A%2232842%2F0%2Fiaq%2Fundefined%2F5d66b143-f3e3-422e-8b73-856e131916f8%22%7D%5D&amp;testPos=70" TargetMode="External"/><Relationship Id="rId161" Type="http://schemas.openxmlformats.org/officeDocument/2006/relationships/hyperlink" Target="https://www.o2.pl/?wfName=TESTY_specyfikacja&amp;creName=midbox-940x200_o2&amp;tcidma=%5B%7B%22slot%22%3A%22062%22%2C%22id%22%3A%2232842%2F356834%2Fiaq%2FBaner%2F6783db3f-812c-42d2-b1e8-efe048d3e3b4%22%7D%5D&amp;testPos=62" TargetMode="External"/><Relationship Id="rId166" Type="http://schemas.openxmlformats.org/officeDocument/2006/relationships/hyperlink" Target="https://oas.wpcdn.pl/RM/Box/2022-05/SPECYFIKACJA/rectangle_skalowalny_mobilny.html" TargetMode="External"/><Relationship Id="rId1" Type="http://schemas.openxmlformats.org/officeDocument/2006/relationships/hyperlink" Target="https://www.wp.pl/?wfName=TESTY_specyfikacja&amp;creName=banner-okazjonalny-wp-live-1260x250&amp;tcidma=%5b%7b%22slot%22%3A%2251%22%2C%22id%22%3A%2232842%2F356834%2Fiaq%2FBaner%2Ff9c112ca-7e58-454c-8c05-0435f46dc38f%22%7d%5d&amp;testPos=51" TargetMode="External"/><Relationship Id="rId6" Type="http://schemas.openxmlformats.org/officeDocument/2006/relationships/hyperlink" Target="https://www.wp.pl/mini.html?wfName=TESTY_specyfikacja&amp;creName=banner-skalowalny-600x400&amp;tcidma=%5B%7B%22slot%22%3A%221%22%2C%22id%22%3A%2232842%2F385104%2Fiaq%2FBaner%2Fe46bc873-647c-4bd1-b785-0e89de2ae8ab%22%7D%5D&amp;testPos=1" TargetMode="External"/><Relationship Id="rId15" Type="http://schemas.openxmlformats.org/officeDocument/2006/relationships/hyperlink" Target="http://adv.wp.pl/RM/Box/2021-07/MARS/Testy_nowa_specyfikacja/belka_reklamowa_pogodowa_v2.png" TargetMode="External"/><Relationship Id="rId23" Type="http://schemas.openxmlformats.org/officeDocument/2006/relationships/hyperlink" Target="https://www.wp.pl/?wfName=TESTY_specyfikacja&amp;creName=triple-content-box-940x300&amp;tcidma=%5b%7b%22slot%22%3A%2215%22%2C%22id%22%3A%2232842%2F356834%2Fiaq%2FBaner%2Ff01bb12a-d180-496c-9a5a-c657bb7dc7d2%22%7d%5d&amp;testPos=15" TargetMode="External"/><Relationship Id="rId28" Type="http://schemas.openxmlformats.org/officeDocument/2006/relationships/hyperlink" Target="https://www.wp.pl/mini.html?wfName=TESTY_specyfikacja&amp;creName=Glonews_mobile&amp;tcidma=%5B%7B%22slot%22%3A%228%22%2C%22id%22%3A%2232842%2F385104%2Fiaq%2FGlonews_Slider_Mobile%2Fd01092b6-64e9-4d77-acc6-e31389ecd45f%22%7D%5D&amp;testPos=8" TargetMode="External"/><Relationship Id="rId36" Type="http://schemas.openxmlformats.org/officeDocument/2006/relationships/hyperlink" Target="https://facet.wp.pl/?wfName=TESTY_specyfikacja&amp;creName=naglowek-sponsorowany_tapeta&amp;tcidma=%5b%7B%22slot%22:%22006%22,%22id%22:%2232842/0/iaq/Nagwek_sponsorowany/61d3e46b-0566-404d-8a1d-7295af29a8e8%22%7D%5d&amp;testPos=6" TargetMode="External"/><Relationship Id="rId49" Type="http://schemas.openxmlformats.org/officeDocument/2006/relationships/hyperlink" Target="https://kobieta.wp.pl/?wfName=TESTY_specyfikacja&amp;creName=Panel_Premium&amp;tcidma=%5B%7B%22slot%22%3A%226%22%2C%22id%22%3A%2232842%2F356834%2Fiaq%2FPanel_Premium%2F918aa016-bc44-4366-bd69-d1efd319a9ac%22%7D%5D&amp;testPos=6" TargetMode="External"/><Relationship Id="rId57" Type="http://schemas.openxmlformats.org/officeDocument/2006/relationships/hyperlink" Target="https://www.wp.pl/mini.html?wfName=TESTY_specyfikacja&amp;creName=rectangle-300x250&amp;tcidma=%5B%7B%22slot%22%3A%223%22%2C%22id%22%3A%2232842%2F0%2Fiaq%2FBaner%2Fd30d7490-1a79-49f7-80b0-86e561fb8b63%22%7D%5D&amp;testPos=3" TargetMode="External"/><Relationship Id="rId106" Type="http://schemas.openxmlformats.org/officeDocument/2006/relationships/hyperlink" Target="http://oas.wpcdn.pl/RM/Box/2022-02/Specyfikacja/branding_naglowka_sekcji_sgwp/branding_naglowka_sekcji_sgwp.html" TargetMode="External"/><Relationship Id="rId114" Type="http://schemas.openxmlformats.org/officeDocument/2006/relationships/hyperlink" Target="https://www.wp.pl/?_device=mobile&amp;wfName=TESTY_specyfikacja&amp;creName=Content_halfpage_mobile&amp;tcidma=%5B%7B%22slot%22%3A%22003%22%2C%22id%22%3A%2232842%2F356834%2Fiaq%2FContent_Halfpage%2Ffacef852-b057-4a23-9130-99f125fa3d97%22%7D%5D&amp;testPos=3" TargetMode="External"/><Relationship Id="rId119" Type="http://schemas.openxmlformats.org/officeDocument/2006/relationships/hyperlink" Target="https://oas.wpcdn.pl/RM/Box/2022-05/SPECYFIKACJA/Instream_Video_Ad_1.html" TargetMode="External"/><Relationship Id="rId127" Type="http://schemas.openxmlformats.org/officeDocument/2006/relationships/hyperlink" Target="https://oas.wpcdn.pl/RM/Box/2022-04/Specyfikacja/WP_okazje_KOKPIT.html" TargetMode="External"/><Relationship Id="rId10" Type="http://schemas.openxmlformats.org/officeDocument/2006/relationships/hyperlink" Target="https://www.wp.pl/?wfName=TESTY_specyfikacja&amp;creName=wideboard-970x200&amp;tcidma=%5B%7B%22slot%22%3A%223%22%2C%22id%22%3A%2232842%2F356834%2Fiaq%2FBaner%2Fe07731a7-142d-427d-9e5d-cc7071cd507d%22%7D%5D&amp;testPos=3" TargetMode="External"/><Relationship Id="rId31" Type="http://schemas.openxmlformats.org/officeDocument/2006/relationships/hyperlink" Target="https://profil.wp.pl/login/login.html?wfName=TESTY_specyfikacja&amp;creName=full-page-login-box-1920x1024&amp;tcidma=%5b%7b%22slot%22%3A%22056%22%2C%22id%22%3A%2232842%2F0%2Fiaq%2FFullPage_login%2F7e30facf-6db7-4f5d-9cff-4a5ee01cd202%22%7d%5d&amp;testPos=56" TargetMode="External"/><Relationship Id="rId44" Type="http://schemas.openxmlformats.org/officeDocument/2006/relationships/hyperlink" Target="https://www.wp.pl/?wfName=TESTY_specyfikacja_4&amp;creName=NativeAD_Gwiazdy&amp;tcidma=%5B%7B%22slot%22%3A%2220%22%2C%22id%22%3A%2261153%2F545791%2Fiaq%2FSGWP_Native_AD_20-27_new%2Fad60aa61-4e15-40ce-aae8-24d3650b9664%22%7D%5D&amp;testPos=20" TargetMode="External"/><Relationship Id="rId52" Type="http://schemas.openxmlformats.org/officeDocument/2006/relationships/hyperlink" Target="https://www.wp.pl/?wfName=TESTY_specyfikacja&amp;creName=panel-premium-xl&amp;tcidma=%5B%7B%22slot%22%3A%22006%22%2C%22id%22%3A%2232842%2F0%2Fiaq%2FPanel_Premium%2F10410cbc-9f58-4b4d-bfba-8f7a4f1d99e0%22%7D%5D&amp;testPos=6" TargetMode="External"/><Relationship Id="rId60" Type="http://schemas.openxmlformats.org/officeDocument/2006/relationships/hyperlink" Target="http://adv.wp.pl/RM/Box/2021-07/MARS/gotowe/300x250_w_aplikacji_open_fm.png" TargetMode="External"/><Relationship Id="rId65" Type="http://schemas.openxmlformats.org/officeDocument/2006/relationships/hyperlink" Target="https://www.wp.pl/?wfName=TESTY_specyfikacja&amp;creName=halfpage-300x600_wp_live&amp;tcidma=%5b%7b%22slot%22%3A%22003%22%2C%22id%22%3A%2232842%2F0%2Fiaq%2Fundefined%2F8cf0ff1d-2b45-4653-b44e-fc83ba32ed0b%22%7d%5d&amp;testPos=63" TargetMode="External"/><Relationship Id="rId73" Type="http://schemas.openxmlformats.org/officeDocument/2006/relationships/hyperlink" Target="https://www.wp.pl/?wfName=TESTY_specyfikacja&amp;creName=floating-halfpage_Zobacz-300x600&amp;tcidma=%5B%7B%22slot%22%3A%22098%22%2C%22id%22%3A%2232842%2F0%2Fiaq%2Fundefined%2F87eea293-c52d-4d7e-a704-e7b548a41708%22%7D%5D&amp;testPos=98" TargetMode="External"/><Relationship Id="rId78" Type="http://schemas.openxmlformats.org/officeDocument/2006/relationships/hyperlink" Target="https://www.wp.pl/?wfName=TESTY_specyfikacja&amp;creName=Screening_kurtyna_SG&amp;tcidma=%5B%7B%22slot%22%3A%22003%22%2C%22id%22%3A%2232842%2F0%2Fiaq%2FScreening_SG_Kurtyna%2F209a66a5-a786-4eed-8b0f-50bc7764564d%22%7D%5D&amp;testPos=3" TargetMode="External"/><Relationship Id="rId81" Type="http://schemas.openxmlformats.org/officeDocument/2006/relationships/hyperlink" Target="https://www.wp.pl/?wfName=TESTY_specyfikacja&amp;creName=wp-box-wiadomosci-300x250&amp;tcidma=%5b%7b%22slot%22%3A%22003%22%2C%22id%22%3A%2232842%2F0%2Fiaq%2Fundefined%2F77989877-c395-4c77-83d0-7b72e86ecb0a%22%7d%5d&amp;testPos=11" TargetMode="External"/><Relationship Id="rId86" Type="http://schemas.openxmlformats.org/officeDocument/2006/relationships/hyperlink" Target="https://oas.wpcdn.pl/RM/Box/2022-07/specyfikacja/Retial_dniowka_SG_mobile.html" TargetMode="External"/><Relationship Id="rId94" Type="http://schemas.openxmlformats.org/officeDocument/2006/relationships/hyperlink" Target="http://oas.wpcdn.pl/RM/Box/2022-05/SPECYFIKACJA/Banner_w_aplikacji.jpg" TargetMode="External"/><Relationship Id="rId99" Type="http://schemas.openxmlformats.org/officeDocument/2006/relationships/hyperlink" Target="http://oas.wpcdn.pl/RM/Box/2022-02/Specyfikacja/belka_ros/Belka_ROS.html" TargetMode="External"/><Relationship Id="rId101" Type="http://schemas.openxmlformats.org/officeDocument/2006/relationships/hyperlink" Target="http://oas.wpcdn.pl/RM/Box/2022-02/Specyfikacja/statyczne/belka_reklamowa_pogodowa_v2.png" TargetMode="External"/><Relationship Id="rId122" Type="http://schemas.openxmlformats.org/officeDocument/2006/relationships/hyperlink" Target="https://oas.wpcdn.pl/RM/Box/2022-04/Specyfikacja/Outstream.html" TargetMode="External"/><Relationship Id="rId130" Type="http://schemas.openxmlformats.org/officeDocument/2006/relationships/hyperlink" Target="https://sportowefakty.wp.pl/?wfName=TESTY_specyfikacja&amp;creName=CBX_XL_SF_&amp;tcidma=%5B%7B%22slot%22%3A%22015%22%2C%22id%22%3A%2232842%2F0%2Fiaq%2FBaner%2Fcbacb7f9-f1dd-493c-a091-446948ad78fb%22%7D%5D&amp;testPos=15" TargetMode="External"/><Relationship Id="rId135" Type="http://schemas.openxmlformats.org/officeDocument/2006/relationships/hyperlink" Target="https://www.wp.pl/?wfName=TESTY_specyfikacja&amp;creName=content-box-moto&amp;tcidma=%5b%7b%22slot%22%3A%22017%22%2C%22id%22%3A%2232842%2F0%2Fiaq%2Fundefined%2Fdd439476-f022-45ac-a8c5-d312ffa3d884%22%7d%5d&amp;testPos=18" TargetMode="External"/><Relationship Id="rId143" Type="http://schemas.openxmlformats.org/officeDocument/2006/relationships/hyperlink" Target="https://sportowefakty.wp.pl/?wfName=TESTY_specyfikacja&amp;creName=CBX_std_SF&amp;tcidma=%5B%7B%22slot%22%3A%2215%22%2C%22id%22%3A%2232842%2F356834%2Fiaq%2FBaner%2F97dd66f1-4e82-4097-8f4f-7c605113cf76%22%7D%5D&amp;testPos=15" TargetMode="External"/><Relationship Id="rId148" Type="http://schemas.openxmlformats.org/officeDocument/2006/relationships/hyperlink" Target="https://www.wp.pl/?wfName=TESTY_specyfikacja&amp;creName=CBX_XL_rotacyjny&amp;tcidma=%5B%7B%22slot%22%3A%2215%22%2C%22id%22%3A%2232842%2F356834%2Fiaq%2FBaner%2Fd2f991d7-893a-446b-bc18-e8e09e77748b%22%7D%5D&amp;testPos=15" TargetMode="External"/><Relationship Id="rId151" Type="http://schemas.openxmlformats.org/officeDocument/2006/relationships/hyperlink" Target="https://oas.wpcdn.pl/RM/Box/2022-04/Specyfikacja/mailing_dynamiczny.html" TargetMode="External"/><Relationship Id="rId156" Type="http://schemas.openxmlformats.org/officeDocument/2006/relationships/hyperlink" Target="https://www.money.pl/?wfName=TESTY_specyfikacja_2&amp;creName=D_Contentbox_money&amp;tcidma=%5B%7B%22slot%22%3A%22015%22%2C%22id%22%3A%2258608%2F528857%2Fiaq%2FBaner%2Fbff8fd86-6732-4d95-a6fa-43706fa5bc7e%22%7D%5D&amp;testPos=15" TargetMode="External"/><Relationship Id="rId164" Type="http://schemas.openxmlformats.org/officeDocument/2006/relationships/hyperlink" Target="https://oas.wpcdn.pl/RM/Box/2022-04/MARS/mailing_standardowy_wizual.png" TargetMode="External"/><Relationship Id="rId169" Type="http://schemas.openxmlformats.org/officeDocument/2006/relationships/hyperlink" Target="https://www.wp.pl/?wfName=TESTY_specyfikacja_2&amp;creName=One_Tap&amp;tcidma=%5b%7b%22slot%22%3A%22003%22%2C%22id%22%3A%2258608%2F528857%2Fiaq%2Fecommerce_Flex_2_oneTap%2Feb4fc283-9700-470e-bb66-a1cd4f76ed94%22%7d%5d&amp;testPos=3" TargetMode="External"/><Relationship Id="rId4" Type="http://schemas.openxmlformats.org/officeDocument/2006/relationships/hyperlink" Target="https://oas.wpcdn.pl/RM/Box/2022-09/basska/sepecyfikacja/expand_baner_doxl.html" TargetMode="External"/><Relationship Id="rId9" Type="http://schemas.openxmlformats.org/officeDocument/2006/relationships/hyperlink" Target="https://www.wp.pl/?wfName=TESTY_specyfikacja&amp;creName=mega-double-billboard-970x300&amp;tcidma=%5B%7B%22slot%22%3A%223%22%2C%22id%22%3A%2232842%2F356834%2Fiaq%2FBaner%2F869b365e-9848-4c33-b1b0-7194d22c694e%22%7D%5D&amp;testPos=3" TargetMode="External"/><Relationship Id="rId172" Type="http://schemas.openxmlformats.org/officeDocument/2006/relationships/drawing" Target="../drawings/drawing2.xml"/><Relationship Id="rId13" Type="http://schemas.openxmlformats.org/officeDocument/2006/relationships/hyperlink" Target="https://www.wp.pl/?wfName=TESTY_specyfikacja&amp;creName=billboard-750x200&amp;tcidma=%5B%7B%22slot%22%3A%223%22%2C%22id%22%3A%2232842%2F356834%2Fiaq%2FBaner%2F96ba1d3f-13dc-4172-b136-918c2deaccec%22%7D%5D&amp;testPos=3" TargetMode="External"/><Relationship Id="rId18" Type="http://schemas.openxmlformats.org/officeDocument/2006/relationships/hyperlink" Target="https://oas.wpcdn.pl/RM/Box/2022-09/basska/sepecyfikacja/expand_billboard.html" TargetMode="External"/><Relationship Id="rId39" Type="http://schemas.openxmlformats.org/officeDocument/2006/relationships/hyperlink" Target="https://www.wp.pl/?_device=mobile&amp;wfName=TESTY_specyfikacja_4&amp;creName=SGWP_NativeAd_mobile&amp;tcidma=%5B%7B%22slot%22%3A%22020%22%2C%22id%22%3A%2261153%2F545791%2Fiaq%2FSGWP_Native_Ad_-_link_mobile_new%2F5fc85634-92f4-421d-a6ba-e17e55b8bba7%22%7D%5D&amp;testPos=23" TargetMode="External"/><Relationship Id="rId109" Type="http://schemas.openxmlformats.org/officeDocument/2006/relationships/hyperlink" Target="http://oas.wpcdn.pl/RM/Box/2022-02/Specyfikacja/statyczne/Sponsor_relacji_mob.jpg" TargetMode="External"/><Relationship Id="rId34" Type="http://schemas.openxmlformats.org/officeDocument/2006/relationships/hyperlink" Target="https://www.wp.pl/mini.html?wfName=TESTY_specyfikacja&amp;creName=midbox-mobile&amp;tcidma=%5B%7B%22slot%22%3A%22062%22%2C%22id%22%3A%2232842%2F0%2Fiaq%2Fundefined%2F16c91674-b4a4-4e01-acea-0907b1fc1401%22%7D%5D&amp;testPos=62" TargetMode="External"/><Relationship Id="rId50" Type="http://schemas.openxmlformats.org/officeDocument/2006/relationships/hyperlink" Target="https://www.wp.pl/mini.html?wfName=TESTY_specyfikacja&amp;creName=panel-premium-mobile&amp;tcidma=%5B%7B%22slot%22%3A%22010%22%2C%22id%22%3A%2232842%2F0%2Fiaq%2FPanel_Premium_Mobile%2F381966c2-6fc1-478d-8217-41db1ef5bc4a%22%7D%5D&amp;testPos=10" TargetMode="External"/><Relationship Id="rId55" Type="http://schemas.openxmlformats.org/officeDocument/2006/relationships/hyperlink" Target="https://oas.wpcdn.pl/RM/Box/2022-09/basska/sepecyfikacja/expand_reveal.html" TargetMode="External"/><Relationship Id="rId76" Type="http://schemas.openxmlformats.org/officeDocument/2006/relationships/hyperlink" Target="https://www.wp.pl/mini.html?wfName=TESTY_specyfikacja&amp;creName=scroll_reveal_mobile&amp;tcidma=%5B%7B%22slot%22%3A%22003%22%2C%22id%22%3A%2232842%2F0%2Fiaq%2FScroll_Reveal_Mobile%2F905ddf35-3194-4451-9a5c-1581c72dd42a%22%7D%5D&amp;testPos=3" TargetMode="External"/><Relationship Id="rId97" Type="http://schemas.openxmlformats.org/officeDocument/2006/relationships/hyperlink" Target="http://oas.wpcdn.pl/RM/Box/2022-02/Specyfikacja/statyczne/message_box_v2.png" TargetMode="External"/><Relationship Id="rId104" Type="http://schemas.openxmlformats.org/officeDocument/2006/relationships/hyperlink" Target="http://oas.wpcdn.pl/RM/Box/2022-02/Specyfikacja/statyczne/Branding_Ankiety.jpg" TargetMode="External"/><Relationship Id="rId120" Type="http://schemas.openxmlformats.org/officeDocument/2006/relationships/hyperlink" Target="https://oas.wpcdn.pl/RM/Box/2022-02/Specyfikacja/statyczne/inwideo.png" TargetMode="External"/><Relationship Id="rId125" Type="http://schemas.openxmlformats.org/officeDocument/2006/relationships/hyperlink" Target="http://oas.wpcdn.pl/RM/Box/2022-05/SPECYFIKACJA/CDC.html" TargetMode="External"/><Relationship Id="rId141" Type="http://schemas.openxmlformats.org/officeDocument/2006/relationships/hyperlink" Target="http://oas.wpcdn.pl/RM/Box/2022-02/Specyfikacja/statyczne/cbx_xl_sf.jpg" TargetMode="External"/><Relationship Id="rId146" Type="http://schemas.openxmlformats.org/officeDocument/2006/relationships/hyperlink" Target="https://www.wp.pl/?_device=mobile&amp;wfName=TESTY_specyfikacja&amp;creName=content-box-stylzycia_mob&amp;tcidma=%5B%7B%22slot%22%3A%2217%22%2C%22id%22%3A%2232842%2F385104%2Fiaq%2FBaner%2F47f89258-8ce9-4eab-8cbc-7b517efe6d11%22%7D%5D&amp;testPos=17" TargetMode="External"/><Relationship Id="rId167" Type="http://schemas.openxmlformats.org/officeDocument/2006/relationships/hyperlink" Target="https://oas.wpcdn.pl/RM/Box/2022-04/Specyfikacja/NL_dynamiczny.html" TargetMode="External"/><Relationship Id="rId7" Type="http://schemas.openxmlformats.org/officeDocument/2006/relationships/hyperlink" Target="https://www.wp.pl/mini.html?wfName=TESTY_specyfikacja&amp;creName=banner-skalowalny-600x200&amp;tcidma=%5B%7B%22slot%22%3A%221%22%2C%22id%22%3A%2232842%2F385104%2Fiaq%2FBaner%2F57ab2dbb-61ef-4563-9e80-c48c02d624de%22%7D%5D&amp;testPos=1" TargetMode="External"/><Relationship Id="rId71" Type="http://schemas.openxmlformats.org/officeDocument/2006/relationships/hyperlink" Target="https://www.wp.pl/?wfName=TESTY_specyfikacja&amp;creName=floating-halfpage-SZ-300x600&amp;tcidma=%5b%7b%22slot%22%3A%22095%22%2C%22id%22%3A%2232842%2F0%2Fiaq%2Fundefined%2F81f6be9b-da4e-485f-b3e2-5a6b001cc15a%22%7d%5d&amp;testPos=96" TargetMode="External"/><Relationship Id="rId92" Type="http://schemas.openxmlformats.org/officeDocument/2006/relationships/hyperlink" Target="https://www.wp.pl/mini.html?wfName=TESTY_specyfikacja&amp;creName=commercial-break-mobile&amp;tcidma=%5B%7B%22slot%22%3A%222%22%2C%22id%22%3A%2232842%2F385104%2Fiaq%2FcommercialBreak_Mobile%2F5bcad997-ecdb-4c6f-a6df-d7e80f3303d4%22%7D%5D&amp;testPos=2" TargetMode="External"/><Relationship Id="rId162" Type="http://schemas.openxmlformats.org/officeDocument/2006/relationships/hyperlink" Target="https://tv.wp.pl/?wfName=TESTY_specyfikacja&amp;creName=Hity_dnia&amp;tcidma=%5b%7b%22slot%22%3A%22080%22%2C%22id%22%3A%2232842%2F356834%2Fiaq%2FProgram_TV_Hity_Dnia%2F8bf66167-66be-413a-bc4b-bd6ae0552bd1%22%7d%5d&amp;testPos=80" TargetMode="External"/><Relationship Id="rId2" Type="http://schemas.openxmlformats.org/officeDocument/2006/relationships/hyperlink" Target="https://www.wp.pl/mini.html?wfName=TESTY_specyfikacja&amp;creName=banner-okazjonalny-wp-live-mobile-300x250&amp;tcidma=%5B%7B%22slot%22%3A%2251%22%2C%22id%22%3A%2232842%2F385104%2Fiaq%2FBaner%2F02b51b26-00fa-4722-9edd-aba6cf0e4949%22%7D%5D&amp;testPos=51" TargetMode="External"/><Relationship Id="rId29" Type="http://schemas.openxmlformats.org/officeDocument/2006/relationships/hyperlink" Target="https://kobieta.wp.pl/?wfName=TESTY_specyfikacja&amp;creName=leadowniki-audience&amp;tcidma=%5b%7b%22slot%22%3A%22003%22%2C%22id%22%3A%2232842%2F0%2Fiaq%2Fundefined%2Fc7ce32bc-0077-4601-a6b7-2b3530d24c72%22%7d%5d&amp;testPos=37" TargetMode="External"/><Relationship Id="rId24" Type="http://schemas.openxmlformats.org/officeDocument/2006/relationships/hyperlink" Target="https://www.wp.pl/?wfName=TESTY_specyfikacja&amp;creName=paralaxa_desktop&amp;tcidma=%5B%7B%22slot%22%3A%22015%22%2C%22id%22%3A%2232842%2F0%2Fiaq%2FSG_WP_Parallax%2F3584107c-bd50-4769-b76a-dd4c89b8f58a%22%7D%5D&amp;testPos=15" TargetMode="External"/><Relationship Id="rId40" Type="http://schemas.openxmlformats.org/officeDocument/2006/relationships/hyperlink" Target="https://www.wp.pl/?_device=mobile&amp;wfName=TESTY_specyfikacja_4&amp;creName=SGWP_NativeAd_mobile&amp;tcidma=%5B%7B%22slot%22%3A%22020%22%2C%22id%22%3A%2261153%2F545791%2Fiaq%2FSGWP_Native_Ad_-_link_mobile_new%2F5fc85634-92f4-421d-a6ba-e17e55b8bba7%22%7D%5D&amp;testPos=26" TargetMode="External"/><Relationship Id="rId45" Type="http://schemas.openxmlformats.org/officeDocument/2006/relationships/hyperlink" Target="https://www.wp.pl/?wfName=TESTY_specyfikacja_4&amp;creName=NativeAD_Moto&amp;tcidma=%5B%7B%22slot%22%3A%2223%22%2C%22id%22%3A%2261153%2F545791%2Fiaq%2FSGWP_Native_AD_20-27_new%2F38e62c24-2c99-41f4-ae9c-578b47f684b1%22%7D%5D&amp;testPos=23" TargetMode="External"/><Relationship Id="rId66" Type="http://schemas.openxmlformats.org/officeDocument/2006/relationships/hyperlink" Target="https://www.wp.pl/?wfName=TESTY_specyfikacja&amp;creName=floating-halfpage-wiadomosci-300x600&amp;tcidma=%5B%7B%22slot%22%3A%22091%22%2C%22id%22%3A%2232842%2F0%2Fiaq%2Fundefined%2F60ff7d03-85ba-464c-a588-9e46c6cdbcfe%22%7D%5D&amp;testPos=91" TargetMode="External"/><Relationship Id="rId87" Type="http://schemas.openxmlformats.org/officeDocument/2006/relationships/hyperlink" Target="https://oas.wpcdn.pl/RM/Box/2022-04/Specyfikacja/WP_okazje_TOOLBAR.html" TargetMode="External"/><Relationship Id="rId110" Type="http://schemas.openxmlformats.org/officeDocument/2006/relationships/hyperlink" Target="http://oas.wpcdn.pl/RM/Box/2022-04/Specyfikacja/login_mobile_wizual.jpg" TargetMode="External"/><Relationship Id="rId115" Type="http://schemas.openxmlformats.org/officeDocument/2006/relationships/hyperlink" Target="http://oas.wpcdn.pl/RM/Box/2022-02/Specyfikacja/sky/sky.html" TargetMode="External"/><Relationship Id="rId131" Type="http://schemas.openxmlformats.org/officeDocument/2006/relationships/hyperlink" Target="https://www.wp.pl/?wfName=TESTY_specyfikacja&amp;creName=content-box-biznes&amp;tcidma=%5B%7B%22slot%22%3A%22003%22%2C%22id%22%3A%2232842%2F0%2Fiaq%2Fundefined%2F962fa11a-3f59-4ae7-84aa-083e18794872%22%7D%5D&amp;testPos=16" TargetMode="External"/><Relationship Id="rId136" Type="http://schemas.openxmlformats.org/officeDocument/2006/relationships/hyperlink" Target="https://www.wp.pl/mini.html?wfName=TESTY_specyfikacja&amp;creName=content-box-moto_mob&amp;tcidma=%5b%7b%22slot%22%3A%22017%22%2C%22id%22%3A%2232842%2F0%2Fiaq%2Fundefined%2F8c297ee3-5b58-43ce-b3d3-49a06b237a65%22%7d%5d&amp;testPos=18" TargetMode="External"/><Relationship Id="rId157" Type="http://schemas.openxmlformats.org/officeDocument/2006/relationships/hyperlink" Target="https://oas.wpcdn.pl/RM/Box/2022-05/SPECYFIKACJA/CBX_Money_wizual.jpg" TargetMode="External"/><Relationship Id="rId61" Type="http://schemas.openxmlformats.org/officeDocument/2006/relationships/hyperlink" Target="https://www.wp.pl/mini.html?wfName=TESTY_specyfikacja&amp;creName=rectangle-multiclick-300x250&amp;tcidma=%5B%7B%22slot%22%3A%22003%22%2C%22id%22%3A%2232842%2F0%2Fiaq%2FBaner%2F74bb5b2c-7dd7-488d-a15c-96d4f255c020%22%7D%5D&amp;testPos=3" TargetMode="External"/><Relationship Id="rId82" Type="http://schemas.openxmlformats.org/officeDocument/2006/relationships/hyperlink" Target="https://www.wp.pl/?wfName=TESTY_specyfikacja&amp;creName=wp-box-sport-300x250&amp;tcidma=%5b%7b%22slot%22%3A%22003%22%2C%22id%22%3A%2232842%2F0%2Fiaq%2Fundefined%2F054528a1-5a1f-4546-b9ba-142f65b26b34%22%7d%5d&amp;testPos=12" TargetMode="External"/><Relationship Id="rId152" Type="http://schemas.openxmlformats.org/officeDocument/2006/relationships/hyperlink" Target="https://oas.wpcdn.pl/RM/Box/2022-04/Specyfikacja/mailing_personalizowany_wizual.jpg" TargetMode="External"/><Relationship Id="rId19" Type="http://schemas.openxmlformats.org/officeDocument/2006/relationships/hyperlink" Target="https://www.o2.pl/?wfName=&amp;creName=bottombox-750x200&amp;tcidma=%5B%7B%22slot%22%3A%22053%22%2C%22id%22%3A%2232842%2F0%2Fiaq%2FBaner%2F237897c1-00a1-4e60-957a-f86ac823bc87%22%7D%5D&amp;testPos=53" TargetMode="External"/><Relationship Id="rId14" Type="http://schemas.openxmlformats.org/officeDocument/2006/relationships/hyperlink" Target="https://www.wp.pl/?wfName=TESTY_specyfikacja&amp;creName=billboard-750x100&amp;tcidma=%5B%7B%22slot%22%3A%223%22%2C%22id%22%3A%2232842%2F356834%2Fiaq%2FBaner%2F9555df95-0246-4393-80ef-4aec95be4164%22%7D%5D&amp;testPos=3" TargetMode="External"/><Relationship Id="rId30" Type="http://schemas.openxmlformats.org/officeDocument/2006/relationships/hyperlink" Target="https://profil.wp.pl/login/login.html?wfName=TESTY_specyfikacja&amp;creName=login-box-585x455&amp;tcidma=%5b%7b%22slot%22%3A%22056%22%2C%22id%22%3A%2232842%2F0%2Fiaq%2FLoginbox_Poczta_WP%2Feca41359-6a3e-4277-9600-e9f49e339fd9%22%7d%5d&amp;testPos=56" TargetMode="External"/><Relationship Id="rId35" Type="http://schemas.openxmlformats.org/officeDocument/2006/relationships/hyperlink" Target="https://facet.wp.pl/?wfName=TESTY_specyfikacja&amp;creName=naglowek-sponsorowany&amp;tcidma=%5b%7b%22slot%22:%22006%22,%22id%22:%2232842/0/iaq/Nagwek_sponsorowany/df85d6db-3353-4edc-88bd-ee9e0db92ab5%22%7d%5d&amp;testPos=6" TargetMode="External"/><Relationship Id="rId56" Type="http://schemas.openxmlformats.org/officeDocument/2006/relationships/hyperlink" Target="https://www.wp.pl/mini.html?wfName=TESTY_specyfikacja&amp;creName=Karuzela&amp;tcidma=%5b%7b%22slot%22%3A%22003%22%2C%22id%22%3A%2232842%2F0%2Fiaq%2FKaruzela_Mobile%2F1fdfa57b-93c9-46a5-a962-b68ddcf80376%22%7d%5d&amp;testPos=3" TargetMode="External"/><Relationship Id="rId77" Type="http://schemas.openxmlformats.org/officeDocument/2006/relationships/hyperlink" Target="https://www.wp.pl/?wfName=TESTY_specyfikacja&amp;creName=Megascreening&amp;tcidma=%5B%7B%22slot%22%3A%22003%22%2C%22id%22%3A%2232842%2F0%2Fiaq%2FMegaScreening_SG%2Fb4785fde-9a83-4e36-903f-0f4dab4d0650%22%7D%5D&amp;testPos=3" TargetMode="External"/><Relationship Id="rId100" Type="http://schemas.openxmlformats.org/officeDocument/2006/relationships/hyperlink" Target="http://oas.wpcdn.pl/RM/Box/2022-02/Specyfikacja/statyczne/belka_reklamowa_NEWS_v2.png" TargetMode="External"/><Relationship Id="rId105" Type="http://schemas.openxmlformats.org/officeDocument/2006/relationships/hyperlink" Target="http://oas.wpcdn.pl/RM/Box/2022-02/Specyfikacja/statyczne/Branding_Kolumny.jpg" TargetMode="External"/><Relationship Id="rId126" Type="http://schemas.openxmlformats.org/officeDocument/2006/relationships/hyperlink" Target="http://oas.wpcdn.pl/RM/Box/2022-02/Specyfikacja/statyczne/kokpit.jpg" TargetMode="External"/><Relationship Id="rId147" Type="http://schemas.openxmlformats.org/officeDocument/2006/relationships/hyperlink" Target="https://www.wp.pl/mini.html?wfName=TESTY_specyfikacja&amp;creName=content-box-turystyka_mob&amp;tcidma=%5b%7b%22slot%22%3A%22017%22%2C%22id%22%3A%2232842%2F0%2Fiaq%2Fundefined%2F4ea0099c-bd06-425b-be7e-6da7b3bab577%22%7d%5d&amp;testPos=24" TargetMode="External"/><Relationship Id="rId168" Type="http://schemas.openxmlformats.org/officeDocument/2006/relationships/hyperlink" Target="https://www.wp.pl/?wfName=TESTY_specyfikacja_2&amp;creName=Display_Background&amp;tcidma=%5b%7b%22slot%22%3A%22003%22%2C%22id%22%3A%2258608%2F528857%2Fiaq%2Fecommerce_Flex_2_Background%2F1118f5f6-5a97-4979-a0eb-908b835b98cd%22%7d%5d&amp;testPos=3" TargetMode="External"/><Relationship Id="rId8" Type="http://schemas.openxmlformats.org/officeDocument/2006/relationships/hyperlink" Target="http://adv.wp.pl/RM/Box/2021-07/MARS/Testy_nowa_specyfikacja/belka_reklamowa_pogodowa_v2.png" TargetMode="External"/><Relationship Id="rId51" Type="http://schemas.openxmlformats.org/officeDocument/2006/relationships/hyperlink" Target="https://www.wp.pl/mini.html?wfName=TESTY_specyfikacja&amp;creName=panel-premium-fullpage&amp;tcidma=%5B%7B%22slot%22%3A%22010%22%2C%22id%22%3A%2232842%2F0%2Fiaq%2FPanel_Premium_Mobile_Fullpage%2Fd2d2e6a5-0620-4613-9e0f-f84a53bc6939%22%7D%5D&amp;testPos=10" TargetMode="External"/><Relationship Id="rId72" Type="http://schemas.openxmlformats.org/officeDocument/2006/relationships/hyperlink" Target="https://www.wp.pl/?wfName=TESTY_specyfikacja&amp;creName=floating-halfpage_Turystyka-300x600&amp;tcidma=%5B%7B%22slot%22%3A%22097%22%2C%22id%22%3A%2232842%2F0%2Fiaq%2Fundefined%2Fd508d891-ea37-4203-bb90-dfdf5b9f3dbd%22%7D%5D&amp;testPos=97" TargetMode="External"/><Relationship Id="rId93" Type="http://schemas.openxmlformats.org/officeDocument/2006/relationships/hyperlink" Target="https://www.wp.pl/?_device=mobile&amp;wfName=TESTY_specyfikacja&amp;creName=Commercial_Breaka_Full_Page_mob_002&amp;tcidma=%5b%7b%22slot%22%3A%22002%22%2C%22id%22%3A%2232842%2F385104%2Fiaq%2FcommercialBreak_Mobile%2F48e706d7-d0f7-46bd-9790-5f05b0262a2f%22%7d%5d&amp;testP" TargetMode="External"/><Relationship Id="rId98" Type="http://schemas.openxmlformats.org/officeDocument/2006/relationships/hyperlink" Target="http://oas.wpcdn.pl/RM/Box/2022-02/Specyfikacja/statyczne/Top_banner_o2.jpg" TargetMode="External"/><Relationship Id="rId121" Type="http://schemas.openxmlformats.org/officeDocument/2006/relationships/hyperlink" Target="http://adv.wp.pl/RM/Box/2021-07/MARS/gotowe/inwideo.png" TargetMode="External"/><Relationship Id="rId142" Type="http://schemas.openxmlformats.org/officeDocument/2006/relationships/hyperlink" Target="http://oas.wpcdn.pl/RM/Box/2022-02/Specyfikacja/statyczne/cbx_sf.jpg" TargetMode="External"/><Relationship Id="rId163" Type="http://schemas.openxmlformats.org/officeDocument/2006/relationships/hyperlink" Target="https://open.fm/stacja/500-rock-hits?wfName=TESTY_specyfikacja&amp;creName=instream_audio&amp;tcidma=%5B%7B%22slot%22%3A%22300%22%2C%22id%22%3A%2232842%2F356834%2Fiaq%2Fvast_instream_audio%2F02826945-1936-473a-ba08-37a6f1e25849%22%7D%5D&amp;testPos=300&amp;midrollaudio=1" TargetMode="External"/><Relationship Id="rId3" Type="http://schemas.openxmlformats.org/officeDocument/2006/relationships/hyperlink" Target="https://www.wp.pl/mini.html?wfName=TESTY_specyfikacja&amp;creName=banner-w-300x100&amp;tcidma=%5B%7B%22slot%22%3A%22001%22%2C%22id%22%3A%2232842%2F0%2Fiaq%2FBaner%2F47029588-466c-4946-939a-dbbcf4aae31b%22%7D%5D&amp;testPos=1" TargetMode="External"/><Relationship Id="rId25" Type="http://schemas.openxmlformats.org/officeDocument/2006/relationships/hyperlink" Target="https://www.wp.pl/mini.html?wfName=TESTY_specyfikacja&amp;creName=paralaksa-mobile_z_obslug%C4%85_wideo&amp;tcidma=%5B%7B%22slot%22%3A%22003%22%2C%22id%22%3A%2232842%2F0%2Fiaq%2FSG_WP_Parallax_Mobile_Video%2F7aa17ecc-2966-4b13-9c6e-21b200c22048%22%7D%5D&amp;testPos=3" TargetMode="External"/><Relationship Id="rId46" Type="http://schemas.openxmlformats.org/officeDocument/2006/relationships/hyperlink" Target="https://www.wp.pl/?wfName=TESTY_specyfikacja_4&amp;creName=NativeAD_StylZycia&amp;tcidma=%5B%7B%22slot%22%3A%2226%22%2C%22id%22%3A%2261153%2F545791%2Fiaq%2FSGWP_Native_AD_20-27_new%2Fddfdff2e-b274-4c83-be68-bb69c7b235a0%22%7D%5D&amp;testPos=26" TargetMode="External"/><Relationship Id="rId67" Type="http://schemas.openxmlformats.org/officeDocument/2006/relationships/hyperlink" Target="https://www.wp.pl/?wfName=TESTY_specyfikacja&amp;creName=floating-halfpage-sport-300x600&amp;tcidma=%5b%7b%22slot%22%3A%22091%22%2C%22id%22%3A%2232842%2F0%2Fiaq%2Fundefined%2F5d4f87e5-2aec-4517-bc18-5c148a68157c%22%7d%5d&amp;testPos=92" TargetMode="External"/><Relationship Id="rId116" Type="http://schemas.openxmlformats.org/officeDocument/2006/relationships/hyperlink" Target="http://oas.wpcdn.pl/RM/Box/2022-02/Specyfikacja/branding_playera.html" TargetMode="External"/><Relationship Id="rId137" Type="http://schemas.openxmlformats.org/officeDocument/2006/relationships/hyperlink" Target="https://www.wp.pl/?wfName=TESTY_specyfikacja&amp;creName=content-box-z-tapeta&amp;tcidma=%5b%7b%22slot%22%3A%2215%22%2C%22id%22%3A%2232842%2F356834%2Fiaq%2FScreening_SG%2F4fc18410-b0eb-4432-894e-0bdef9b11051%22%7d%5d&amp;testPos=15" TargetMode="External"/><Relationship Id="rId158" Type="http://schemas.openxmlformats.org/officeDocument/2006/relationships/hyperlink" Target="https://www.money.pl/?wfName=TESTY_specyfikacja_2&amp;creName=D_Contentbox_money_XL&amp;tcidma=%5B%7B%22slot%22%3A%22015%22%2C%22id%22%3A%2258608%2F528857%2Fiaq%2FBaner%2F791cd73b-344f-42d3-88f5-d11791c12827%22%7D%5D&amp;testPos=15" TargetMode="External"/><Relationship Id="rId20" Type="http://schemas.openxmlformats.org/officeDocument/2006/relationships/hyperlink" Target="https://www.o2.pl/?wfName=TESTY_specyfikacja&amp;creName=bottombox-mobile-300x250&amp;tcidma=%5b%7b%22slot%22%3A%22053%22%2C%22id%22%3A%2232842%2F0%2Fiaq%2FBaner%2Fcc6fb54d-8056-4aa9-bd96-623f024cb9fd%22%7d%5d&amp;testPos=53" TargetMode="External"/><Relationship Id="rId41" Type="http://schemas.openxmlformats.org/officeDocument/2006/relationships/hyperlink" Target="https://www.wp.pl/?_device=mobile&amp;wfName=TESTY_specyfikacja_4&amp;creName=SGWP_NativeAd_mobile&amp;tcidma=%5B%7B%22slot%22%3A%22020%22%2C%22id%22%3A%2261153%2F545791%2Fiaq%2FSGWP_Native_Ad_-_link_mobile_new%2F5fc85634-92f4-421d-a6ba-e17e55b8bba7%22%7D%5D&amp;testPos=21" TargetMode="External"/><Relationship Id="rId62" Type="http://schemas.openxmlformats.org/officeDocument/2006/relationships/hyperlink" Target="https://kobieta.wp.pl/?wfName=TESTY_specyfikacja&amp;creName=halfpage-300x600&amp;tcidma=%5b%7b%22slot%22%3A%22003%22%2C%22id%22%3A%2232842%2F0%2Fiaq%2Fundefined%2Fc4dc3cfd-3e98-4c57-bf9c-c0c2f61beba1%22%7d%5d&amp;testPos=37" TargetMode="External"/><Relationship Id="rId83" Type="http://schemas.openxmlformats.org/officeDocument/2006/relationships/hyperlink" Target="https://www.wp.pl/?wfName=TESTY_specyfikacja&amp;creName=wp-box-finanse-300x250&amp;tcidma=%5b%7b%22slot%22%3A%22003%22%2C%22id%22%3A%2232842%2F0%2Fiaq%2Fundefined%2F24a07d0b-4296-459d-a94e-c789d07a1908%22%7d%5d&amp;testPos=13" TargetMode="External"/><Relationship Id="rId88" Type="http://schemas.openxmlformats.org/officeDocument/2006/relationships/hyperlink" Target="https://www.wp.pl/?wfName=TESTY_specyfikacja&amp;creName=welcome-screen-1200x600&amp;tcidma=%5B%7B%22slot%22%3A%20%22010%22%2C%20%22id%22%3A%20%2232842%2F356834%2Fiaq%2FWelcomeScreen%2F9639d6c5-9c49-4361-9bf6-1eafb5d46037%22%7D%5D&amp;testPos=10" TargetMode="External"/><Relationship Id="rId111" Type="http://schemas.openxmlformats.org/officeDocument/2006/relationships/hyperlink" Target="http://oas.wpcdn.pl/RM/Box/2022-02/Specyfikacja/leadowniki/native_link.png" TargetMode="External"/><Relationship Id="rId132" Type="http://schemas.openxmlformats.org/officeDocument/2006/relationships/hyperlink" Target="https://www.wp.pl/mini.html?wfName=TESTY_specyfikacja&amp;creName=content-box-biznes_mob&amp;tcidma=%5b%7b%22slot%22%3A%22003%22%2C%22id%22%3A%2232842%2F0%2Fiaq%2Fundefined%2Ff6fc8b2c-0dd9-4000-86dc-26ffd2ba543a%22%7d%5d&amp;testPos=16" TargetMode="External"/><Relationship Id="rId153" Type="http://schemas.openxmlformats.org/officeDocument/2006/relationships/hyperlink" Target="http://oas.wpcdn.pl/RM/Box/2022-04/Specyfikacja/mailing_podswietlony_wizual_.jp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oas.wpcdn.pl/RM/Box/2022-08/MARS/WS_banner_XL_SGWP_Last_mobile.html" TargetMode="External"/><Relationship Id="rId13" Type="http://schemas.openxmlformats.org/officeDocument/2006/relationships/hyperlink" Target="https://oas.wpcdn.pl/RM/Box/2022-08/MARS/WS_Fullpage_SGWP_Last_desktop.html" TargetMode="External"/><Relationship Id="rId3" Type="http://schemas.openxmlformats.org/officeDocument/2006/relationships/hyperlink" Target="https://oas.wpcdn.pl/RM/Box/2022-08/MARS/Gigaboard_SGWP_Last_desktop.html" TargetMode="External"/><Relationship Id="rId7" Type="http://schemas.openxmlformats.org/officeDocument/2006/relationships/hyperlink" Target="https://oas.wpcdn.pl/RM/Box/2022-08/MARS/WS_banner_XL_SGWP_Last_desktop.html" TargetMode="External"/><Relationship Id="rId12" Type="http://schemas.openxmlformats.org/officeDocument/2006/relationships/hyperlink" Target="https://oas.wpcdn.pl/RM/Box/2022-08/MARS/CBX_XL_Last_mobile.html" TargetMode="External"/><Relationship Id="rId2" Type="http://schemas.openxmlformats.org/officeDocument/2006/relationships/hyperlink" Target="https://oas.wpcdn.pl/RM/Box/2022-08/MARS/Screening_SGWP_Last_mobile.html" TargetMode="External"/><Relationship Id="rId16" Type="http://schemas.openxmlformats.org/officeDocument/2006/relationships/drawing" Target="../drawings/drawing3.xml"/><Relationship Id="rId1" Type="http://schemas.openxmlformats.org/officeDocument/2006/relationships/hyperlink" Target="https://oas.wpcdn.pl/RM/Box/2022-08/MARS/Screening_SGWP_Last_desktop.html" TargetMode="External"/><Relationship Id="rId6" Type="http://schemas.openxmlformats.org/officeDocument/2006/relationships/hyperlink" Target="https://oas.wpcdn.pl/RM/Box/2022-08/MARS/WS_XL_SGWP_Last_desktop.html" TargetMode="External"/><Relationship Id="rId11" Type="http://schemas.openxmlformats.org/officeDocument/2006/relationships/hyperlink" Target="https://oas.wpcdn.pl/RM/Box/2022-08/MARS/Content_Box_XL_Last_desktop.html" TargetMode="External"/><Relationship Id="rId5" Type="http://schemas.openxmlformats.org/officeDocument/2006/relationships/hyperlink" Target="https://oas.wpcdn.pl/RM/Box/2022-08/MARS/WS_banner_XL_SGWP_Last_mobile.html" TargetMode="External"/><Relationship Id="rId15" Type="http://schemas.openxmlformats.org/officeDocument/2006/relationships/hyperlink" Target="https://oas.wpcdn.pl/RM/Box/2022-08/MARS/Banner_WS_Fullpage_Last_mobile.html" TargetMode="External"/><Relationship Id="rId10" Type="http://schemas.openxmlformats.org/officeDocument/2006/relationships/hyperlink" Target="https://oas.wpcdn.pl/RM/Box/2022-08/MARS/Banner_SGWP_Last_mobile.html" TargetMode="External"/><Relationship Id="rId4" Type="http://schemas.openxmlformats.org/officeDocument/2006/relationships/hyperlink" Target="https://oas.wpcdn.pl/RM/Box/2022-08/MARS/Banner_SGWP_Last_desktop.html" TargetMode="External"/><Relationship Id="rId9" Type="http://schemas.openxmlformats.org/officeDocument/2006/relationships/hyperlink" Target="https://oas.wpcdn.pl/RM/Box/2022-08/MARS/Banner_SGWP_Last_desktop.html" TargetMode="External"/><Relationship Id="rId14" Type="http://schemas.openxmlformats.org/officeDocument/2006/relationships/hyperlink" Target="https://oas.wpcdn.pl/RM/Box/2022-08/MARS/Banner_po_WS_Fullpage_Last_desktop.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wp.pl/?wfName=TESTY_specyfikacja&amp;creName=native-ad-Gwiazdy&amp;tcidma=%5b%7b%22slot%22%3A%2220%22%2C%22id%22%3A%2232842%2F356834%2Fiaq%2FNative_SG_WP_x20-x27%2F754b6d59-6206-44c4-806c-2177b493680d%22%7d%5d&amp;testPos=20" TargetMode="External"/><Relationship Id="rId13" Type="http://schemas.openxmlformats.org/officeDocument/2006/relationships/hyperlink" Target="https://kobieta.wp.pl/?wfName=TESTY_specyfikacja&amp;creName=halfpage-300x600&amp;tcidma=%5b%7b%22slot%22%3A%22003%22%2C%22id%22%3A%2232842%2F0%2Fiaq%2Fundefined%2Fc4dc3cfd-3e98-4c57-bf9c-c0c2f61beba1%22%7d%5d&amp;testPos=37" TargetMode="External"/><Relationship Id="rId18" Type="http://schemas.openxmlformats.org/officeDocument/2006/relationships/hyperlink" Target="https://oas.wpcdn.pl/RM/Box/2022-04/MARS/mailing_standardowy_wizual.png" TargetMode="External"/><Relationship Id="rId26" Type="http://schemas.openxmlformats.org/officeDocument/2006/relationships/hyperlink" Target="https://kobieta.wp.pl/?wfName=Zielnik%203.0%20%3B)&amp;creName=background_slider_real_estate_970x300&amp;tcidma=%5B%7B%22slot%22%3A%22003%22%2C%22id%22%3A%2265296%2F0%2Fiaq%2FBackground_Slider%2F0d6f8d2a-acdd-4b03-97c3-0ffd5eacc834%22%7D%5D&amp;testPos=3" TargetMode="External"/><Relationship Id="rId3" Type="http://schemas.openxmlformats.org/officeDocument/2006/relationships/hyperlink" Target="https://oas.wpcdn.pl/RM/Box/2022-04/Specyfikacja/WP_okazje_TOOLBAR.html" TargetMode="External"/><Relationship Id="rId21" Type="http://schemas.openxmlformats.org/officeDocument/2006/relationships/hyperlink" Target="https://www.wp.pl/?_device=mobile&amp;wfName=TESTY_specyfikacja&amp;creName=Content_halfpage_mobile&amp;tcidma=%5B%7B%22slot%22%3A%22003%22%2C%22id%22%3A%2232842%2F356834%2Fiaq%2FContent_Halfpage%2Ffacef852-b057-4a23-9130-99f125fa3d97%22%7D%5D&amp;testPos=3" TargetMode="External"/><Relationship Id="rId7" Type="http://schemas.openxmlformats.org/officeDocument/2006/relationships/hyperlink" Target="https://profil.wp.pl/login/login.html?wfName=TESTY_specyfikacja&amp;creName=login-box-585x455&amp;tcidma=%5b%7b%22slot%22%3A%22056%22%2C%22id%22%3A%2232842%2F0%2Fiaq%2FLoginbox_Poczta_WP%2Feca41359-6a3e-4277-9600-e9f49e339fd9%22%7d%5d&amp;testPos=56" TargetMode="External"/><Relationship Id="rId12" Type="http://schemas.openxmlformats.org/officeDocument/2006/relationships/hyperlink" Target="https://oas.wpcdn.pl/RM/Box/2022-04/Specyfikacja/Leadownik.html" TargetMode="External"/><Relationship Id="rId17" Type="http://schemas.openxmlformats.org/officeDocument/2006/relationships/hyperlink" Target="https://oas.wpcdn.pl/RM/Box/2022-04/Specyfikacja/rectangle_skalowalny_mobilny.html" TargetMode="External"/><Relationship Id="rId25" Type="http://schemas.openxmlformats.org/officeDocument/2006/relationships/hyperlink" Target="https://kobieta.wp.pl/?wfName=Zielnik%203.0%20%3B)&amp;creName=background_slider_real_estate_970x200&amp;tcidma=%5B%7B%22slot%22%3A%22003%22%2C%22id%22%3A%2265296%2F0%2Fiaq%2FBackground_Slider%2F1d7cd3c3-5172-4230-b5f9-f3fbe3999d57%22%7D%5D&amp;testPos=3" TargetMode="External"/><Relationship Id="rId2" Type="http://schemas.openxmlformats.org/officeDocument/2006/relationships/hyperlink" Target="https://kobieta.wp.pl/?wfName=TESTY_specyfikacja_2&amp;creName=Display_dynamiczny&amp;tcidma=%5b%7b%22slot%22%3A%22003%22%2C%22id%22%3A%2258608%2F528857%2Fiaq%2FPerfodni\u00f3wka_Desktop%2Fab4002d6-e262-4040-b6ba-269b5bae5822%22%7d%5d&amp;testPos=3" TargetMode="External"/><Relationship Id="rId16" Type="http://schemas.openxmlformats.org/officeDocument/2006/relationships/hyperlink" Target="http://dynacrems.wp.pl/iframe/?id=4418&amp;testMess=no" TargetMode="External"/><Relationship Id="rId20" Type="http://schemas.openxmlformats.org/officeDocument/2006/relationships/hyperlink" Target="https://www.wp.pl/mini.html?wfName=TESTY_specyfikacja&amp;creName=halfpage-300x600_mobile&amp;tcidma=%5B%7B%22slot%22%3A%22003%22%2C%22id%22%3A%2232842%2F0%2Fiaq%2Fundefined%2Fed41e97d-1fdd-4874-8782-06d0e3a5a785%22%7D%5D&amp;testPos=3" TargetMode="External"/><Relationship Id="rId29" Type="http://schemas.openxmlformats.org/officeDocument/2006/relationships/drawing" Target="../drawings/drawing4.xml"/><Relationship Id="rId1" Type="http://schemas.openxmlformats.org/officeDocument/2006/relationships/hyperlink" Target="https://oas.wpcdn.pl/RM/Box/2022-07/specyfikacja/CDC.html" TargetMode="External"/><Relationship Id="rId6" Type="http://schemas.openxmlformats.org/officeDocument/2006/relationships/hyperlink" Target="https://www.wp.pl/mini.html?wfName=TESTY_specyfikacja&amp;creName=Karuzela&amp;tcidma=%5b%7b%22slot%22%3A%22003%22%2C%22id%22%3A%2232842%2F0%2Fiaq%2FKaruzela_Mobile%2F1fdfa57b-93c9-46a5-a962-b68ddcf80376%22%7d%5d&amp;testPos=3" TargetMode="External"/><Relationship Id="rId11" Type="http://schemas.openxmlformats.org/officeDocument/2006/relationships/hyperlink" Target="https://www.wp.pl/?wfName=TESTY_specyfikacja&amp;creName=billboard-750x200&amp;tcidma=%5B%7B%22slot%22%3A%223%22%2C%22id%22%3A%2232842%2F356834%2Fiaq%2FBaner%2F96ba1d3f-13dc-4172-b136-918c2deaccec%22%7D%5D&amp;testPos=3" TargetMode="External"/><Relationship Id="rId24" Type="http://schemas.openxmlformats.org/officeDocument/2006/relationships/hyperlink" Target="https://kobieta.wp.pl/?wfName=Zielnik%203.0%20%3B)&amp;creName=background_slider_real_estate_750x300&amp;tcidma=%5B%7B%22slot%22%3A%22003%22%2C%22id%22%3A%2265296%2F0%2Fiaq%2FBackground_Slider%2F31b3978d-8161-48a2-8f05-640dcf4a2102%22%7D%5D&amp;testPos=3" TargetMode="External"/><Relationship Id="rId5" Type="http://schemas.openxmlformats.org/officeDocument/2006/relationships/hyperlink" Target="https://www.wp.pl/mini.html?wfName=TESTY_specyfikacja&amp;creName=banner-skalowalny-600x200&amp;tcidma=%5B%7B%22slot%22%3A%221%22%2C%22id%22%3A%2232842%2F385104%2Fiaq%2FBaner%2F57ab2dbb-61ef-4563-9e80-c48c02d624de%22%7D%5D&amp;testPos=1" TargetMode="External"/><Relationship Id="rId15" Type="http://schemas.openxmlformats.org/officeDocument/2006/relationships/hyperlink" Target="https://www.wp.pl/?wfName=TESTY_specyfikacja&amp;creName=billboard-750x200&amp;tcidma=%5B%7B%22slot%22%3A%223%22%2C%22id%22%3A%2232842%2F356834%2Fiaq%2FBaner%2F96ba1d3f-13dc-4172-b136-918c2deaccec%22%7D%5D&amp;testPos=3" TargetMode="External"/><Relationship Id="rId23" Type="http://schemas.openxmlformats.org/officeDocument/2006/relationships/hyperlink" Target="https://kobieta.wp.pl/?wfName=Zielnik%203.0%20%3B)&amp;creName=background_slider_real_estate_750x200&amp;tcidma=%5B%7B%22slot%22%3A%22003%22%2C%22id%22%3A%2265296%2F0%2Fiaq%2FBackground_Slider%2F4a1e66b0-3c0c-4948-801d-13de996e393f%22%7D%5D&amp;testPos=3" TargetMode="External"/><Relationship Id="rId28" Type="http://schemas.openxmlformats.org/officeDocument/2006/relationships/printerSettings" Target="../printerSettings/printerSettings2.bin"/><Relationship Id="rId10" Type="http://schemas.openxmlformats.org/officeDocument/2006/relationships/hyperlink" Target="http://oas.wpcdn.pl/RM/Box/2022-02/Specyfikacja/statyczne/kokpit.jpg" TargetMode="External"/><Relationship Id="rId19" Type="http://schemas.openxmlformats.org/officeDocument/2006/relationships/hyperlink" Target="https://oas.wpcdn.pl/RM/Box/2022-04/Specyfikacja/NL_dynamiczny.html" TargetMode="External"/><Relationship Id="rId4" Type="http://schemas.openxmlformats.org/officeDocument/2006/relationships/hyperlink" Target="https://www.wp.pl/mini.html?wfName=TESTY_specyfikacja&amp;creName=rectangle-300x250&amp;tcidma=%5B%7B%22slot%22%3A%223%22%2C%22id%22%3A%2232842%2F0%2Fiaq%2FBaner%2Fd30d7490-1a79-49f7-80b0-86e561fb8b63%22%7D%5D&amp;testPos=3" TargetMode="External"/><Relationship Id="rId9" Type="http://schemas.openxmlformats.org/officeDocument/2006/relationships/hyperlink" Target="https://www.wp.pl/?wfName=TESTY_specyfikacja_2&amp;creName=One_Tap&amp;tcidma=%5b%7b%22slot%22%3A%22003%22%2C%22id%22%3A%2258608%2F528857%2Fiaq%2Fecommerce_Flex_2_oneTap%2Feb4fc283-9700-470e-bb66-a1cd4f76ed94%22%7d%5d&amp;testPos=3" TargetMode="External"/><Relationship Id="rId14" Type="http://schemas.openxmlformats.org/officeDocument/2006/relationships/hyperlink" Target="https://www.wp.pl/?wfName=TESTY_specyfikacja&amp;creName=billboard-750x100&amp;tcidma=%5B%7B%22slot%22%3A%223%22%2C%22id%22%3A%2232842%2F356834%2Fiaq%2FBaner%2F9555df95-0246-4393-80ef-4aec95be4164%22%7D%5D&amp;testPos=3" TargetMode="External"/><Relationship Id="rId22" Type="http://schemas.openxmlformats.org/officeDocument/2006/relationships/hyperlink" Target="https://kobieta.wp.pl/?wfName=Zielnik%203.0%20%3B)&amp;creName=Test%201&amp;tcidma=%5B%7B%22slot%22%3A%22003%22%2C%22id%22%3A%2265296%2F0%2Fiaq%2FBackground_Slider%2Fefad8158-af9f-42f8-beb4-1fc81c162ec8%22%7D%5D&amp;testPos=37" TargetMode="External"/><Relationship Id="rId27" Type="http://schemas.openxmlformats.org/officeDocument/2006/relationships/hyperlink" Target="https://kobieta.wp.pl/?wfName=Zielnik%203.0%20%3B)&amp;creName=background_slider_real_estate_300x250&amp;tcidma=%5B%7B%22slot%22%3A%22003%22%2C%22id%22%3A%2265296%2F0%2Fiaq%2FBackground_Slider%2F575d53b6-5e61-473c-97f0-81e5ad98646f%22%7D%5D&amp;testPos=34"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wp.pl/?wfName=Skrzypiec_test&amp;creName=Cbox_feed_domodi&amp;tcidma=%5b%7b%22slot%22%3A%22003%22%2C%22id%22%3A%2236702%2F382725%2Fiaq%2FContent_Box_Rich_Media_Screening_SG%2Fef0b042b-b48d-4b39-ae91-92304dd59e43%22%7d%5d&amp;testPos=15" TargetMode="External"/><Relationship Id="rId13" Type="http://schemas.openxmlformats.org/officeDocument/2006/relationships/hyperlink" Target="mailto:richmedia@grupawp.pl" TargetMode="External"/><Relationship Id="rId18" Type="http://schemas.openxmlformats.org/officeDocument/2006/relationships/hyperlink" Target="mailto:richmedia@grupawp.pl" TargetMode="External"/><Relationship Id="rId3" Type="http://schemas.openxmlformats.org/officeDocument/2006/relationships/hyperlink" Target="https://www.wp.pl/?wfName=testyKJ_3_testy_RichMedia&amp;creName=side%20kick&amp;tcidma=%5b%7b%22slot%22%3A%2291%22%2C%22id%22%3A%2242576%2F424586%2Fiaq%2FBaner%2Fbc4aad42-fa27-4b55-84a3-ce91c757461b%22%7d%5d&amp;testPos=63" TargetMode="External"/><Relationship Id="rId21" Type="http://schemas.openxmlformats.org/officeDocument/2006/relationships/hyperlink" Target="mailto:richmedia@grupawp.pl" TargetMode="External"/><Relationship Id="rId7" Type="http://schemas.openxmlformats.org/officeDocument/2006/relationships/hyperlink" Target="https://www.wp.pl/?wfName=Skrzypiec_test&amp;creName=CB_RM_wideoYT&amp;tcidma=%5b%7b%22slot%22%3A%22003%22%2C%22id%22%3A%2236702%2F382725%2Fiaq%2FContent_Box_Rich_Media_Screening_SG%2Fb59f6be8-45ad-48af-9f15-f2d86b43db4b%22%7d%5d&amp;testPos=15" TargetMode="External"/><Relationship Id="rId12" Type="http://schemas.openxmlformats.org/officeDocument/2006/relationships/hyperlink" Target="https://www.wp.pl/?wfName=testyKJ_3_testy_RichMedia&amp;creName=swipe%20mobile&amp;tcidma=%5B%7B%22slot%22%3A%223%22%2C%22id%22%3A%2242576%2F424586%2Fiaq%2FBaner%2Fdb5f8bef-2f12-4494-b0ee-13f0644b477a%22%7D%5D&amp;testPos=3" TargetMode="External"/><Relationship Id="rId17" Type="http://schemas.openxmlformats.org/officeDocument/2006/relationships/hyperlink" Target="mailto:richmedia@grupawp.pl" TargetMode="External"/><Relationship Id="rId25" Type="http://schemas.openxmlformats.org/officeDocument/2006/relationships/drawing" Target="../drawings/drawing5.xml"/><Relationship Id="rId2" Type="http://schemas.openxmlformats.org/officeDocument/2006/relationships/hyperlink" Target="https://www.wp.pl/?wfName=testyKJ_3_testy_RichMedia&amp;creName=push%20screening&amp;tcidma=%5B%7B%22slot%22%3A%223%22%2C%22id%22%3A%2242576%2F424586%2Fiaq%2FBaner%2Fb609f40d-c422-4ce8-8403-12bc50977675%22%7D%5D&amp;testPos=3" TargetMode="External"/><Relationship Id="rId16" Type="http://schemas.openxmlformats.org/officeDocument/2006/relationships/hyperlink" Target="mailto:richmedia@grupawp.pl" TargetMode="External"/><Relationship Id="rId20" Type="http://schemas.openxmlformats.org/officeDocument/2006/relationships/hyperlink" Target="mailto:richmedia@grupawp.pl" TargetMode="External"/><Relationship Id="rId1" Type="http://schemas.openxmlformats.org/officeDocument/2006/relationships/hyperlink" Target="https://wideo.wp.pl/chomik-europejski-6421182263261313v?wfName=Skrzypiec_test&amp;creName=Test_VideoRM&amp;tcidma=%5B%7B%22slot%22%3A%22150%22%2C%22id%22%3A%2236702%2F382725%2Fiaq%2Fvast_instream_wrapper%2Feedcbced-2311-4f22-aac3-7681c74d3029%22%7D%5D&amp;testPos=42" TargetMode="External"/><Relationship Id="rId6" Type="http://schemas.openxmlformats.org/officeDocument/2006/relationships/hyperlink" Target="https://www.wp.pl/?wfName=Skrzypiec_test&amp;creName=CB_test_slide&amp;tcidma=%5b%7b%22slot%22%3A%22003%22%2C%22id%22%3A%2236702%2F382725%2Fiaq%2FContent_Box_Rich_Media_Screening_SG%2Fa3ec50fe-d302-4fc4-ba6b-60467b4141fc%22%7d%5d&amp;testPos=15" TargetMode="External"/><Relationship Id="rId11" Type="http://schemas.openxmlformats.org/officeDocument/2006/relationships/hyperlink" Target="https://www.wp.pl/?_device=mobile&amp;wfName=testyKJ_3_testy_RichMedia&amp;creName=scroll%20reveal&amp;tcidma=%5b%7b%22slot%22%3A%221%22%2C%22id%22%3A%2242576%2F424586%2Fiaq%2FBaner%2F5baa3ef1-4ee7-4257-b49f-36a7c6cba1c2%22%7d%5d&amp;testPos=3" TargetMode="External"/><Relationship Id="rId24" Type="http://schemas.openxmlformats.org/officeDocument/2006/relationships/printerSettings" Target="../printerSettings/printerSettings3.bin"/><Relationship Id="rId5" Type="http://schemas.openxmlformats.org/officeDocument/2006/relationships/hyperlink" Target="https://www.wp.pl/?wfName=testyKJ_3_testy_RichMedia&amp;creName=swipe%20mobile&amp;tcidma=%5b%7b%22slot%22%3A%225%22%2C%22id%22%3A%2242576%2F424586%2Fiaq%2FBaner%2Fdb5f8bef-2f12-4494-b0ee-13f0644b477a%22%7d%5d&amp;testPos=63" TargetMode="External"/><Relationship Id="rId15" Type="http://schemas.openxmlformats.org/officeDocument/2006/relationships/hyperlink" Target="mailto:richmedia@grupawp.pl" TargetMode="External"/><Relationship Id="rId23" Type="http://schemas.openxmlformats.org/officeDocument/2006/relationships/hyperlink" Target="mailto:richmedia@grupawp.pl" TargetMode="External"/><Relationship Id="rId10" Type="http://schemas.openxmlformats.org/officeDocument/2006/relationships/hyperlink" Target="https://wideo.wp.pl/chomik-europejski-6421182263261313v?wfName=testyKJ_3_testy_RichMedia&amp;creName=video_interaktywne&amp;tcidma=%5B%7B%22slot%22%3A%2242%22%2C%22id%22%3A%2242576%2F424586%2Fiaq%2Fvast_instream_wrapper2%2F683c7302-21ac-496a-99d2-8f69590692f4%22%25" TargetMode="External"/><Relationship Id="rId19" Type="http://schemas.openxmlformats.org/officeDocument/2006/relationships/hyperlink" Target="mailto:richmedia@grupawp.pl" TargetMode="External"/><Relationship Id="rId4" Type="http://schemas.openxmlformats.org/officeDocument/2006/relationships/hyperlink" Target="https://www.wp.pl/?_device=mobile&amp;wfName=test_jc_2021&amp;creName=halfpage_sidekick_mobile&amp;tcidma=%5B%7B%22slot%22%3A%22003%22%2C%22id%22%3A%2227772%2F318144%2Fiaq%2FBaner%2F9267ce56-964e-4905-9624-ec1177a77488%22%7D%5D&amp;testPos=3" TargetMode="External"/><Relationship Id="rId9" Type="http://schemas.openxmlformats.org/officeDocument/2006/relationships/hyperlink" Target="https://wideo.wp.pl/chomik-europejski-6421182263261313v?wfName=testyKJ_3_testy_RichMedia&amp;creName=wideo&amp;tcidma=%5B%7B%22slot%22%3A%2242%22%2C%22id%22%3A%2242576%2F424586%2Fiaq%2Fvast_instream_wrapper2%2F2fd9c11c-7d9c-4b97-8522-679d9fc1e883%22%7D%5D&amp;testPos" TargetMode="External"/><Relationship Id="rId14" Type="http://schemas.openxmlformats.org/officeDocument/2006/relationships/hyperlink" Target="mailto:richmedia@grupawp.pl" TargetMode="External"/><Relationship Id="rId22" Type="http://schemas.openxmlformats.org/officeDocument/2006/relationships/hyperlink" Target="mailto:richmedia@grupawp.pl"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lb5.dstatic.pl/images/productthumb/58777841-happy-holly-jeansydamskie-w-miejskim-stylu.jpg" TargetMode="External"/><Relationship Id="rId7" Type="http://schemas.openxmlformats.org/officeDocument/2006/relationships/hyperlink" Target="http://oas.wpcdn.pl/RM/Box/2022-04/Specyfikacja/link_dynamiczny_wizual.jpg" TargetMode="External"/><Relationship Id="rId2" Type="http://schemas.openxmlformats.org/officeDocument/2006/relationships/hyperlink" Target="https://domodi.pl/odziez/odziez-damska/jeansy-damskie" TargetMode="External"/><Relationship Id="rId1" Type="http://schemas.openxmlformats.org/officeDocument/2006/relationships/hyperlink" Target="https://domodi.pl/odziez/odziez-damska/bluzki-damskie?id=123456789&amp;utm_campaign=sale&amp;utm_medium=Domodi&amp;utm_source=display&amp;utm_term" TargetMode="External"/><Relationship Id="rId6" Type="http://schemas.openxmlformats.org/officeDocument/2006/relationships/hyperlink" Target="http://oas.wpcdn.pl/RM/Box/2022-04/Specyfikacja/mailing_podswietlony_wizual_.jpg" TargetMode="External"/><Relationship Id="rId5" Type="http://schemas.openxmlformats.org/officeDocument/2006/relationships/hyperlink" Target="https://oas.wpcdn.pl/RM/Box/2022-04/Specyfikacja/mailing_personalizowany_wizual.jpg" TargetMode="External"/><Relationship Id="rId4" Type="http://schemas.openxmlformats.org/officeDocument/2006/relationships/hyperlink" Target="https://oas.wpcdn.pl/RM/Box/2022-04/Specyfikacja/Wizualizacja_mailing_dynamiczny.png"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hyperlink" Target="http://oas.wpcdn.pl/RM/Box/2022-04/Specyfikacja/mailing_podswietlony_wizual_.jpg" TargetMode="External"/><Relationship Id="rId3" Type="http://schemas.openxmlformats.org/officeDocument/2006/relationships/hyperlink" Target="https://lb5.dstatic.pl/images/productthumb/58777841-happy-holly-jeansydamskie-w-miejskim-stylu.jpg" TargetMode="External"/><Relationship Id="rId7" Type="http://schemas.openxmlformats.org/officeDocument/2006/relationships/hyperlink" Target="https://oas.wpcdn.pl/RM/Box/2022-04/Specyfikacja/Wizualizacja_mailing_dynamiczny.png" TargetMode="External"/><Relationship Id="rId2" Type="http://schemas.openxmlformats.org/officeDocument/2006/relationships/hyperlink" Target="https://domodi.pl/odziez/odziez-damska/jeansy-damskie" TargetMode="External"/><Relationship Id="rId1" Type="http://schemas.openxmlformats.org/officeDocument/2006/relationships/hyperlink" Target="https://domodi.pl/odziez/odziez-damska/bluzki-damskie?id=123456789&amp;utm_campaign=sale&amp;utm_medium=Domodi&amp;utm_source=display&amp;utm_term" TargetMode="External"/><Relationship Id="rId6" Type="http://schemas.openxmlformats.org/officeDocument/2006/relationships/hyperlink" Target="http://oas.wpcdn.pl/RM/Box/2022-04/Specyfikacja/link_dynamiczny_wizual.jpg" TargetMode="External"/><Relationship Id="rId11" Type="http://schemas.openxmlformats.org/officeDocument/2006/relationships/drawing" Target="../drawings/drawing8.xml"/><Relationship Id="rId5" Type="http://schemas.openxmlformats.org/officeDocument/2006/relationships/hyperlink" Target="http://i.wp.pl/a/f/word/37378/dynamiczny_mailing_kod.doc" TargetMode="External"/><Relationship Id="rId10" Type="http://schemas.openxmlformats.org/officeDocument/2006/relationships/printerSettings" Target="../printerSettings/printerSettings6.bin"/><Relationship Id="rId4" Type="http://schemas.openxmlformats.org/officeDocument/2006/relationships/hyperlink" Target="http://i.wp.pl/a/f/word/37378/dynamiczny_display_kod.doc" TargetMode="External"/><Relationship Id="rId9" Type="http://schemas.openxmlformats.org/officeDocument/2006/relationships/hyperlink" Target="https://oas.wpcdn.pl/RM/Box/2022-04/Specyfikacja/mailing_personalizowany_wizual.jpg"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0"/>
  <sheetViews>
    <sheetView workbookViewId="0"/>
  </sheetViews>
  <sheetFormatPr defaultColWidth="11.85546875" defaultRowHeight="15" x14ac:dyDescent="0.25"/>
  <cols>
    <col min="1" max="3" width="11.85546875" style="1"/>
    <col min="4" max="5" width="28.5703125" style="1" customWidth="1"/>
    <col min="6" max="16384" width="11.85546875" style="1"/>
  </cols>
  <sheetData>
    <row r="1" spans="1:5" ht="15" customHeight="1" x14ac:dyDescent="0.25">
      <c r="A1" s="10">
        <v>1</v>
      </c>
      <c r="B1" s="10" t="str">
        <f>INDEX(A99:A100,A1)</f>
        <v>Polski</v>
      </c>
      <c r="C1" s="71"/>
      <c r="D1" s="71"/>
      <c r="E1" s="71"/>
    </row>
    <row r="2" spans="1:5" ht="15" customHeight="1" x14ac:dyDescent="0.25">
      <c r="A2" s="71"/>
      <c r="B2" s="71"/>
      <c r="C2" s="71"/>
      <c r="D2" s="71"/>
      <c r="E2" s="71"/>
    </row>
    <row r="3" spans="1:5" ht="15" customHeight="1" x14ac:dyDescent="0.25">
      <c r="A3" s="71"/>
      <c r="B3" s="71"/>
      <c r="C3" s="71"/>
      <c r="D3" s="71"/>
      <c r="E3" s="71"/>
    </row>
    <row r="6" spans="1:5" ht="15" customHeight="1" x14ac:dyDescent="0.25">
      <c r="A6" s="71"/>
      <c r="B6" s="71"/>
      <c r="C6" s="71"/>
      <c r="D6" s="71"/>
      <c r="E6" s="71"/>
    </row>
    <row r="7" spans="1:5" ht="25.5" customHeight="1" x14ac:dyDescent="0.25">
      <c r="A7" s="71"/>
      <c r="B7" s="71"/>
      <c r="C7" s="6"/>
      <c r="D7" s="7" t="s">
        <v>0</v>
      </c>
      <c r="E7" s="8" t="s">
        <v>1</v>
      </c>
    </row>
    <row r="8" spans="1:5" ht="5.25" customHeight="1" x14ac:dyDescent="0.25">
      <c r="A8" s="71"/>
      <c r="B8" s="71"/>
      <c r="C8" s="71"/>
      <c r="D8" s="71"/>
      <c r="E8" s="71"/>
    </row>
    <row r="9" spans="1:5" x14ac:dyDescent="0.25">
      <c r="A9" s="71"/>
      <c r="B9" s="71"/>
      <c r="C9" s="71"/>
      <c r="D9" s="71" t="str">
        <f>INDEX(A99:A100,A1)</f>
        <v>Polski</v>
      </c>
      <c r="E9" s="71"/>
    </row>
    <row r="11" spans="1:5" ht="15" customHeight="1" x14ac:dyDescent="0.25">
      <c r="A11" s="71"/>
      <c r="B11" s="71"/>
      <c r="C11" s="71"/>
      <c r="D11" s="71"/>
      <c r="E11" s="71"/>
    </row>
    <row r="12" spans="1:5" ht="15" customHeight="1" x14ac:dyDescent="0.25">
      <c r="A12" s="71"/>
      <c r="B12" s="71"/>
      <c r="C12" s="71"/>
      <c r="D12" s="71"/>
      <c r="E12" s="71"/>
    </row>
    <row r="13" spans="1:5" ht="15" customHeight="1" x14ac:dyDescent="0.25">
      <c r="A13" s="71"/>
      <c r="B13" s="71"/>
      <c r="C13" s="71"/>
      <c r="D13" s="71"/>
      <c r="E13" s="71"/>
    </row>
    <row r="99" spans="1:1" x14ac:dyDescent="0.25">
      <c r="A99" s="9" t="s">
        <v>2</v>
      </c>
    </row>
    <row r="100" spans="1:1" x14ac:dyDescent="0.25">
      <c r="A100" s="9" t="s">
        <v>3</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defaultSize="0" autoLine="0" autoPict="0">
                <anchor moveWithCells="1">
                  <from>
                    <xdr:col>2</xdr:col>
                    <xdr:colOff>676275</xdr:colOff>
                    <xdr:row>7</xdr:row>
                    <xdr:rowOff>57150</xdr:rowOff>
                  </from>
                  <to>
                    <xdr:col>5</xdr:col>
                    <xdr:colOff>19050</xdr:colOff>
                    <xdr:row>9</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HX175"/>
  <sheetViews>
    <sheetView tabSelected="1" zoomScaleNormal="100" workbookViewId="0">
      <pane ySplit="4" topLeftCell="A5" activePane="bottomLeft" state="frozen"/>
      <selection pane="bottomLeft" activeCell="C8" sqref="C8"/>
    </sheetView>
  </sheetViews>
  <sheetFormatPr defaultRowHeight="15" x14ac:dyDescent="0.25"/>
  <cols>
    <col min="1" max="1" width="15.7109375" customWidth="1"/>
    <col min="2" max="2" width="27.140625" customWidth="1"/>
    <col min="3" max="3" width="42.85546875" customWidth="1"/>
    <col min="4" max="5" width="7.140625" customWidth="1"/>
    <col min="6" max="6" width="26" customWidth="1"/>
    <col min="7" max="8" width="14.28515625" customWidth="1"/>
    <col min="9" max="9" width="18.5703125" customWidth="1"/>
    <col min="10" max="10" width="15.7109375" customWidth="1"/>
    <col min="11" max="11" width="18.5703125" customWidth="1"/>
    <col min="12" max="12" width="41.7109375" customWidth="1"/>
    <col min="13" max="13" width="60" customWidth="1"/>
    <col min="14" max="14" width="15.42578125" customWidth="1"/>
  </cols>
  <sheetData>
    <row r="1" spans="1:21" s="89" customFormat="1" ht="12.75" customHeight="1" x14ac:dyDescent="0.25">
      <c r="B1" s="90"/>
      <c r="C1" s="90"/>
      <c r="D1" s="90"/>
      <c r="E1" s="90"/>
      <c r="K1" s="5"/>
      <c r="M1" s="452"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N1" s="452"/>
      <c r="O1" s="5"/>
      <c r="P1" s="5"/>
    </row>
    <row r="2" spans="1:21" s="89" customFormat="1" ht="12.75" customHeight="1" x14ac:dyDescent="0.25">
      <c r="A2" s="92"/>
      <c r="B2" s="95"/>
      <c r="C2" s="90"/>
      <c r="D2" s="90"/>
      <c r="E2" s="90"/>
      <c r="J2" s="5"/>
      <c r="K2" s="5"/>
      <c r="L2" s="5"/>
      <c r="M2" s="452"/>
      <c r="N2" s="452"/>
      <c r="O2" s="5"/>
      <c r="P2" s="5"/>
    </row>
    <row r="3" spans="1:21" s="89" customFormat="1" ht="12.75" customHeight="1" x14ac:dyDescent="0.25">
      <c r="B3" s="90"/>
      <c r="C3" s="95"/>
      <c r="D3" s="95"/>
      <c r="E3" s="95"/>
      <c r="J3" s="5"/>
      <c r="K3" s="5"/>
      <c r="L3" s="5"/>
      <c r="M3" s="452"/>
      <c r="N3" s="452"/>
      <c r="O3" s="5"/>
      <c r="P3" s="5"/>
    </row>
    <row r="4" spans="1:21" s="91" customFormat="1" ht="12.75" customHeight="1" x14ac:dyDescent="0.25">
      <c r="B4" s="4" t="str">
        <f>IF('PL EN'!$B$1="Polski","Specyfikacja techniczna WPM","WPM Technical Specifications")</f>
        <v>Specyfikacja techniczna WPM</v>
      </c>
      <c r="C4" s="4"/>
      <c r="D4" s="4"/>
      <c r="E4" s="4"/>
    </row>
    <row r="5" spans="1:21" s="89" customFormat="1" x14ac:dyDescent="0.25">
      <c r="B5" s="90"/>
      <c r="C5" s="90"/>
      <c r="D5" s="90"/>
      <c r="E5" s="90"/>
    </row>
    <row r="6" spans="1:21" s="89" customFormat="1" ht="15" customHeight="1" x14ac:dyDescent="0.25">
      <c r="A6" s="446" t="str">
        <f>IF('PL EN'!$B$1="Polski","Grupa","Group")</f>
        <v>Grupa</v>
      </c>
      <c r="B6" s="446" t="str">
        <f>IF('PL EN'!$B$1="Polski","Rodzaj","Type")</f>
        <v>Rodzaj</v>
      </c>
      <c r="C6" s="447" t="str">
        <f>IF('PL EN'!$B$1="Polski","Nazwa formy reklamowej","Name of the advertising form")</f>
        <v>Nazwa formy reklamowej</v>
      </c>
      <c r="D6" s="449" t="str">
        <f>IF('PL EN'!$B$1="Polski","Opis","Description")</f>
        <v>Opis</v>
      </c>
      <c r="E6" s="450"/>
      <c r="F6" s="446" t="str">
        <f>IF('PL EN'!$B$1="Polski","Wymiary [px]","Size [px]")</f>
        <v>Wymiary [px]</v>
      </c>
      <c r="G6" s="449" t="str">
        <f>IF('PL EN'!$B$1="Polski","Waga kreacji","Weight")</f>
        <v>Waga kreacji</v>
      </c>
      <c r="H6" s="450"/>
      <c r="I6" s="447" t="str">
        <f>IF('PL EN'!$B$1="Polski","Kategoria kreacji","Creative category")</f>
        <v>Kategoria kreacji</v>
      </c>
      <c r="J6" s="447" t="s">
        <v>508</v>
      </c>
      <c r="K6" s="447" t="str">
        <f>IF('PL EN'!$B$1="Polski","Wersja serwisu","Website version")</f>
        <v>Wersja serwisu</v>
      </c>
      <c r="L6" s="447" t="str">
        <f>IF('PL EN'!$B$1="Polski","Miejsce emisji","Emission place")</f>
        <v>Miejsce emisji</v>
      </c>
      <c r="M6" s="446" t="str">
        <f>IF('PL EN'!$B$1="Polski","Szczegóły","Details")</f>
        <v>Szczegóły</v>
      </c>
      <c r="N6" s="446" t="str">
        <f>IF('PL EN'!$B$1="Polski","Przykład","Example")</f>
        <v>Przykład</v>
      </c>
    </row>
    <row r="7" spans="1:21" s="89" customFormat="1" ht="15" customHeight="1" x14ac:dyDescent="0.25">
      <c r="A7" s="446"/>
      <c r="B7" s="446"/>
      <c r="C7" s="448"/>
      <c r="D7" s="455"/>
      <c r="E7" s="456"/>
      <c r="F7" s="446"/>
      <c r="G7" s="87" t="s">
        <v>510</v>
      </c>
      <c r="H7" s="87" t="s">
        <v>511</v>
      </c>
      <c r="I7" s="448"/>
      <c r="J7" s="448"/>
      <c r="K7" s="448"/>
      <c r="L7" s="448"/>
      <c r="M7" s="446"/>
      <c r="N7" s="446"/>
    </row>
    <row r="8" spans="1:21" s="89" customFormat="1" ht="30" customHeight="1" x14ac:dyDescent="0.25">
      <c r="A8" s="441" t="s">
        <v>512</v>
      </c>
      <c r="B8" s="429" t="s">
        <v>513</v>
      </c>
      <c r="C8" s="30" t="s">
        <v>513</v>
      </c>
      <c r="D8" s="279"/>
      <c r="E8" s="276"/>
      <c r="F8" s="13" t="s">
        <v>514</v>
      </c>
      <c r="G8" s="13" t="s">
        <v>515</v>
      </c>
      <c r="H8" s="13" t="s">
        <v>516</v>
      </c>
      <c r="I8" s="13" t="s">
        <v>517</v>
      </c>
      <c r="J8" s="13" t="s">
        <v>518</v>
      </c>
      <c r="K8" s="13" t="s">
        <v>45</v>
      </c>
      <c r="L8" s="13" t="s">
        <v>519</v>
      </c>
      <c r="M8" s="14"/>
      <c r="N8" s="167" t="s">
        <v>966</v>
      </c>
    </row>
    <row r="9" spans="1:21" s="89" customFormat="1" ht="30" customHeight="1" x14ac:dyDescent="0.25">
      <c r="A9" s="442"/>
      <c r="B9" s="430"/>
      <c r="C9" s="76" t="str">
        <f>IF('PL EN'!$B$1="Polski","Banner w Aplikacji","Banner in the Application")</f>
        <v>Banner w Aplikacji</v>
      </c>
      <c r="D9" s="280"/>
      <c r="E9" s="277"/>
      <c r="F9" s="66" t="s">
        <v>514</v>
      </c>
      <c r="G9" s="66" t="s">
        <v>515</v>
      </c>
      <c r="H9" s="66" t="s">
        <v>516</v>
      </c>
      <c r="I9" s="66" t="s">
        <v>517</v>
      </c>
      <c r="J9" s="66" t="s">
        <v>520</v>
      </c>
      <c r="K9" s="66" t="s">
        <v>521</v>
      </c>
      <c r="L9" s="66" t="s">
        <v>522</v>
      </c>
      <c r="M9" s="85" t="s">
        <v>523</v>
      </c>
      <c r="N9" s="168" t="s">
        <v>966</v>
      </c>
    </row>
    <row r="10" spans="1:21" s="89" customFormat="1" ht="30" customHeight="1" x14ac:dyDescent="0.25">
      <c r="A10" s="442"/>
      <c r="B10" s="430"/>
      <c r="C10" s="31" t="str">
        <f>IF('PL EN'!$B$1="Polski","Banner w Interfejsie Poczty (po zalogowaniu)","Banner in interface")</f>
        <v>Banner w Interfejsie Poczty (po zalogowaniu)</v>
      </c>
      <c r="D10" s="280"/>
      <c r="E10" s="277"/>
      <c r="F10" s="66" t="s">
        <v>2856</v>
      </c>
      <c r="G10" s="66" t="s">
        <v>530</v>
      </c>
      <c r="H10" s="66" t="s">
        <v>527</v>
      </c>
      <c r="I10" s="66" t="s">
        <v>517</v>
      </c>
      <c r="J10" s="66" t="s">
        <v>520</v>
      </c>
      <c r="K10" s="66" t="s">
        <v>5</v>
      </c>
      <c r="L10" s="66" t="s">
        <v>526</v>
      </c>
      <c r="M10" s="404"/>
      <c r="N10" s="405" t="s">
        <v>2857</v>
      </c>
    </row>
    <row r="11" spans="1:21" s="89" customFormat="1" ht="30" customHeight="1" x14ac:dyDescent="0.25">
      <c r="A11" s="442"/>
      <c r="B11" s="430"/>
      <c r="C11" s="271" t="str">
        <f>IF('PL EN'!$B$1="Polski","Banner w Interfejsie Poczty (po zalogowaniu)","Banner in interface")</f>
        <v>Banner w Interfejsie Poczty (po zalogowaniu)</v>
      </c>
      <c r="D11" s="300" t="s">
        <v>2302</v>
      </c>
      <c r="E11" s="301" t="s">
        <v>2303</v>
      </c>
      <c r="F11" s="66" t="s">
        <v>524</v>
      </c>
      <c r="G11" s="66" t="s">
        <v>525</v>
      </c>
      <c r="H11" s="66" t="s">
        <v>516</v>
      </c>
      <c r="I11" s="66" t="s">
        <v>517</v>
      </c>
      <c r="J11" s="66" t="s">
        <v>518</v>
      </c>
      <c r="K11" s="66" t="s">
        <v>45</v>
      </c>
      <c r="L11" s="66" t="s">
        <v>526</v>
      </c>
      <c r="M11" s="85"/>
      <c r="N11" s="168" t="s">
        <v>966</v>
      </c>
    </row>
    <row r="12" spans="1:21" s="89" customFormat="1" ht="45" customHeight="1" x14ac:dyDescent="0.25">
      <c r="A12" s="442"/>
      <c r="B12" s="430"/>
      <c r="C12" s="59" t="str">
        <f>IF('PL EN'!$B$1="Polski","Banner Expand do XL","Banner Expand to XL")</f>
        <v>Banner Expand do XL</v>
      </c>
      <c r="D12" s="280"/>
      <c r="E12" s="277"/>
      <c r="F12" s="85" t="str">
        <f>IF('PL EN'!$B$1="Polski","600x600 -&gt; 600x200 do 600x400 + przyciski ZWIŃ/ROZWIŃ 80x40","600x600 -&gt; 600x200 do 600x400 + COLLAPSE / EXPAND buttons 80x40")</f>
        <v>600x600 -&gt; 600x200 do 600x400 + przyciski ZWIŃ/ROZWIŃ 80x40</v>
      </c>
      <c r="G12" s="66" t="s">
        <v>527</v>
      </c>
      <c r="H12" s="66" t="s">
        <v>527</v>
      </c>
      <c r="I12" s="66" t="s">
        <v>517</v>
      </c>
      <c r="J12" s="66" t="s">
        <v>518</v>
      </c>
      <c r="K12" s="66" t="s">
        <v>45</v>
      </c>
      <c r="L12" s="66" t="s">
        <v>528</v>
      </c>
      <c r="M12" s="85" t="s">
        <v>840</v>
      </c>
      <c r="N12" s="168" t="s">
        <v>966</v>
      </c>
    </row>
    <row r="13" spans="1:21" s="89" customFormat="1" ht="30" customHeight="1" x14ac:dyDescent="0.25">
      <c r="A13" s="442"/>
      <c r="B13" s="430"/>
      <c r="C13" s="77" t="str">
        <f>IF('PL EN'!$B$1="Polski","Banner Okazjonalny WP Live","WP Live Occasional Banner")</f>
        <v>Banner Okazjonalny WP Live</v>
      </c>
      <c r="D13" s="280"/>
      <c r="E13" s="277"/>
      <c r="F13" s="15" t="s">
        <v>529</v>
      </c>
      <c r="G13" s="15" t="s">
        <v>530</v>
      </c>
      <c r="H13" s="15" t="s">
        <v>527</v>
      </c>
      <c r="I13" s="15" t="s">
        <v>517</v>
      </c>
      <c r="J13" s="15" t="s">
        <v>531</v>
      </c>
      <c r="K13" s="15" t="s">
        <v>5</v>
      </c>
      <c r="L13" s="15" t="s">
        <v>96</v>
      </c>
      <c r="M13" s="16"/>
      <c r="N13" s="169" t="s">
        <v>966</v>
      </c>
      <c r="O13" s="82"/>
      <c r="P13" s="82"/>
      <c r="Q13" s="82"/>
      <c r="R13" s="82"/>
      <c r="S13" s="82"/>
      <c r="T13" s="82"/>
      <c r="U13" s="82"/>
    </row>
    <row r="14" spans="1:21" s="89" customFormat="1" ht="30" customHeight="1" x14ac:dyDescent="0.25">
      <c r="A14" s="442"/>
      <c r="B14" s="430"/>
      <c r="C14" s="77" t="str">
        <f>IF('PL EN'!$B$1="Polski","Banner Okazjonalny WP Live Mobile","WP Live Occasional Mobile Banner")</f>
        <v>Banner Okazjonalny WP Live Mobile</v>
      </c>
      <c r="D14" s="280"/>
      <c r="E14" s="277"/>
      <c r="F14" s="15" t="s">
        <v>999</v>
      </c>
      <c r="G14" s="15" t="s">
        <v>525</v>
      </c>
      <c r="H14" s="15" t="s">
        <v>527</v>
      </c>
      <c r="I14" s="15" t="s">
        <v>517</v>
      </c>
      <c r="J14" s="15" t="s">
        <v>531</v>
      </c>
      <c r="K14" s="15" t="s">
        <v>45</v>
      </c>
      <c r="L14" s="15" t="s">
        <v>96</v>
      </c>
      <c r="M14" s="16"/>
      <c r="N14" s="169" t="s">
        <v>966</v>
      </c>
      <c r="O14" s="82"/>
      <c r="P14" s="82"/>
      <c r="Q14" s="82"/>
      <c r="R14" s="82"/>
      <c r="S14" s="82"/>
      <c r="T14" s="82"/>
      <c r="U14" s="82"/>
    </row>
    <row r="15" spans="1:21" s="89" customFormat="1" ht="30" customHeight="1" x14ac:dyDescent="0.25">
      <c r="A15" s="442"/>
      <c r="B15" s="430"/>
      <c r="C15" s="31" t="str">
        <f>IF('PL EN'!$B$1="Polski","Banner w Kategorii","Banner in the Category")</f>
        <v>Banner w Kategorii</v>
      </c>
      <c r="D15" s="280"/>
      <c r="E15" s="277"/>
      <c r="F15" s="65" t="s">
        <v>755</v>
      </c>
      <c r="G15" s="114" t="s">
        <v>756</v>
      </c>
      <c r="H15" s="65" t="s">
        <v>527</v>
      </c>
      <c r="I15" s="115" t="s">
        <v>517</v>
      </c>
      <c r="J15" s="65" t="s">
        <v>757</v>
      </c>
      <c r="K15" s="65" t="s">
        <v>5</v>
      </c>
      <c r="L15" s="65" t="s">
        <v>767</v>
      </c>
      <c r="M15" s="150" t="s">
        <v>758</v>
      </c>
      <c r="N15" s="169" t="s">
        <v>966</v>
      </c>
      <c r="O15" s="82"/>
      <c r="P15" s="82"/>
      <c r="Q15" s="82"/>
      <c r="R15" s="82"/>
      <c r="S15" s="82"/>
      <c r="T15" s="82"/>
      <c r="U15" s="82"/>
    </row>
    <row r="16" spans="1:21" s="89" customFormat="1" ht="30" customHeight="1" x14ac:dyDescent="0.25">
      <c r="A16" s="442"/>
      <c r="B16" s="430"/>
      <c r="C16" s="31" t="str">
        <f>IF('PL EN'!$B$1="Polski","Banner Skalowalny","Scalable Banner")</f>
        <v>Banner Skalowalny</v>
      </c>
      <c r="D16" s="280"/>
      <c r="E16" s="277"/>
      <c r="F16" s="15" t="s">
        <v>524</v>
      </c>
      <c r="G16" s="15" t="s">
        <v>525</v>
      </c>
      <c r="H16" s="15" t="s">
        <v>527</v>
      </c>
      <c r="I16" s="15" t="s">
        <v>517</v>
      </c>
      <c r="J16" s="15" t="s">
        <v>518</v>
      </c>
      <c r="K16" s="15" t="s">
        <v>45</v>
      </c>
      <c r="L16" s="15" t="s">
        <v>528</v>
      </c>
      <c r="M16" s="16"/>
      <c r="N16" s="169" t="s">
        <v>966</v>
      </c>
      <c r="O16" s="82"/>
      <c r="P16" s="82"/>
      <c r="Q16" s="82"/>
      <c r="R16" s="82"/>
      <c r="S16" s="82"/>
      <c r="T16" s="82"/>
      <c r="U16" s="82"/>
    </row>
    <row r="17" spans="1:21" s="89" customFormat="1" ht="30" customHeight="1" x14ac:dyDescent="0.25">
      <c r="A17" s="442"/>
      <c r="B17" s="430"/>
      <c r="C17" s="31" t="str">
        <f>IF('PL EN'!$B$1="Polski","Banner Skalowalny XL","Scalable Banner XL")</f>
        <v>Banner Skalowalny XL</v>
      </c>
      <c r="D17" s="280"/>
      <c r="E17" s="277"/>
      <c r="F17" s="15" t="s">
        <v>532</v>
      </c>
      <c r="G17" s="15" t="s">
        <v>525</v>
      </c>
      <c r="H17" s="15" t="s">
        <v>527</v>
      </c>
      <c r="I17" s="15" t="s">
        <v>517</v>
      </c>
      <c r="J17" s="15" t="s">
        <v>518</v>
      </c>
      <c r="K17" s="15" t="s">
        <v>45</v>
      </c>
      <c r="L17" s="15" t="s">
        <v>528</v>
      </c>
      <c r="M17" s="16"/>
      <c r="N17" s="169" t="s">
        <v>966</v>
      </c>
      <c r="O17" s="82"/>
      <c r="P17" s="82"/>
      <c r="Q17" s="82"/>
      <c r="R17" s="82"/>
      <c r="S17" s="82"/>
      <c r="T17" s="82"/>
      <c r="U17" s="82"/>
    </row>
    <row r="18" spans="1:21" s="89" customFormat="1" ht="30" customHeight="1" x14ac:dyDescent="0.25">
      <c r="A18" s="442"/>
      <c r="B18" s="430"/>
      <c r="C18" s="75" t="s">
        <v>533</v>
      </c>
      <c r="D18" s="280"/>
      <c r="E18" s="277"/>
      <c r="F18" s="64" t="s">
        <v>524</v>
      </c>
      <c r="G18" s="64" t="s">
        <v>525</v>
      </c>
      <c r="H18" s="64" t="s">
        <v>516</v>
      </c>
      <c r="I18" s="64" t="s">
        <v>517</v>
      </c>
      <c r="J18" s="64" t="s">
        <v>520</v>
      </c>
      <c r="K18" s="64" t="s">
        <v>45</v>
      </c>
      <c r="L18" s="64" t="s">
        <v>526</v>
      </c>
      <c r="M18" s="16" t="s">
        <v>534</v>
      </c>
      <c r="N18" s="169" t="s">
        <v>966</v>
      </c>
      <c r="O18" s="82"/>
      <c r="P18" s="82"/>
      <c r="Q18" s="82"/>
      <c r="R18" s="82"/>
      <c r="S18" s="82"/>
      <c r="T18" s="82"/>
      <c r="U18" s="82"/>
    </row>
    <row r="19" spans="1:21" s="89" customFormat="1" ht="30" customHeight="1" x14ac:dyDescent="0.25">
      <c r="A19" s="442"/>
      <c r="B19" s="431"/>
      <c r="C19" s="32" t="s">
        <v>535</v>
      </c>
      <c r="D19" s="281"/>
      <c r="E19" s="278"/>
      <c r="F19" s="26" t="s">
        <v>536</v>
      </c>
      <c r="G19" s="26" t="s">
        <v>530</v>
      </c>
      <c r="H19" s="26" t="s">
        <v>527</v>
      </c>
      <c r="I19" s="26" t="s">
        <v>517</v>
      </c>
      <c r="J19" s="26" t="s">
        <v>537</v>
      </c>
      <c r="K19" s="26" t="s">
        <v>5</v>
      </c>
      <c r="L19" s="26" t="s">
        <v>538</v>
      </c>
      <c r="M19" s="27" t="s">
        <v>818</v>
      </c>
      <c r="N19" s="170" t="s">
        <v>966</v>
      </c>
      <c r="O19" s="82"/>
      <c r="P19" s="82"/>
      <c r="Q19" s="82"/>
      <c r="R19" s="82"/>
      <c r="S19" s="82"/>
      <c r="T19" s="82"/>
      <c r="U19" s="82"/>
    </row>
    <row r="20" spans="1:21" s="89" customFormat="1" ht="30" customHeight="1" x14ac:dyDescent="0.25">
      <c r="A20" s="442"/>
      <c r="B20" s="429" t="s">
        <v>938</v>
      </c>
      <c r="C20" s="312" t="str">
        <f>IF('PL EN'!$B$1="Polski","Belka Reklamowa ROS","Advertising bar")</f>
        <v>Belka Reklamowa ROS</v>
      </c>
      <c r="D20" s="302" t="s">
        <v>2302</v>
      </c>
      <c r="E20" s="303" t="s">
        <v>2303</v>
      </c>
      <c r="F20" s="132" t="s">
        <v>1013</v>
      </c>
      <c r="G20" s="13" t="s">
        <v>540</v>
      </c>
      <c r="H20" s="13" t="s">
        <v>516</v>
      </c>
      <c r="I20" s="13" t="s">
        <v>517</v>
      </c>
      <c r="J20" s="13" t="s">
        <v>762</v>
      </c>
      <c r="K20" s="13" t="s">
        <v>5</v>
      </c>
      <c r="L20" s="13" t="s">
        <v>764</v>
      </c>
      <c r="M20" s="14" t="s">
        <v>763</v>
      </c>
      <c r="N20" s="364" t="s">
        <v>966</v>
      </c>
      <c r="O20" s="82"/>
      <c r="P20" s="82"/>
      <c r="Q20" s="82"/>
      <c r="R20" s="82"/>
      <c r="S20" s="82"/>
      <c r="T20" s="82"/>
      <c r="U20" s="82"/>
    </row>
    <row r="21" spans="1:21" s="89" customFormat="1" ht="30" customHeight="1" x14ac:dyDescent="0.25">
      <c r="A21" s="442"/>
      <c r="B21" s="430"/>
      <c r="C21" s="271" t="str">
        <f>IF('PL EN'!$B$1="Polski","Belka Reklamowa ROS Mobile","Mobile Advertising bar")</f>
        <v>Belka Reklamowa ROS Mobile</v>
      </c>
      <c r="D21" s="304" t="s">
        <v>2302</v>
      </c>
      <c r="E21" s="305" t="s">
        <v>2303</v>
      </c>
      <c r="F21" s="117" t="s">
        <v>1013</v>
      </c>
      <c r="G21" s="15" t="s">
        <v>540</v>
      </c>
      <c r="H21" s="66" t="s">
        <v>516</v>
      </c>
      <c r="I21" s="66" t="s">
        <v>517</v>
      </c>
      <c r="J21" s="66" t="s">
        <v>762</v>
      </c>
      <c r="K21" s="66" t="s">
        <v>45</v>
      </c>
      <c r="L21" s="66" t="s">
        <v>764</v>
      </c>
      <c r="M21" s="108" t="s">
        <v>763</v>
      </c>
      <c r="N21" s="169" t="s">
        <v>966</v>
      </c>
      <c r="O21" s="84"/>
      <c r="P21" s="84"/>
      <c r="Q21" s="82"/>
      <c r="R21" s="82"/>
      <c r="S21" s="82"/>
      <c r="T21" s="82"/>
      <c r="U21" s="82"/>
    </row>
    <row r="22" spans="1:21" s="89" customFormat="1" ht="30" customHeight="1" x14ac:dyDescent="0.25">
      <c r="A22" s="442"/>
      <c r="B22" s="430"/>
      <c r="C22" s="126" t="str">
        <f>IF('PL EN'!$B$1="Polski","Belka Okazjonalna WP SG NEWS","WP Home Page NEWS Occasional bar")</f>
        <v>Belka Okazjonalna WP SG NEWS</v>
      </c>
      <c r="D22" s="285"/>
      <c r="E22" s="282"/>
      <c r="F22" s="66" t="s">
        <v>1015</v>
      </c>
      <c r="G22" s="15" t="s">
        <v>759</v>
      </c>
      <c r="H22" s="66" t="s">
        <v>527</v>
      </c>
      <c r="I22" s="15" t="s">
        <v>517</v>
      </c>
      <c r="J22" s="15" t="s">
        <v>653</v>
      </c>
      <c r="K22" s="15" t="s">
        <v>5</v>
      </c>
      <c r="L22" s="15" t="s">
        <v>760</v>
      </c>
      <c r="M22" s="16" t="s">
        <v>761</v>
      </c>
      <c r="N22" s="169" t="s">
        <v>966</v>
      </c>
      <c r="O22" s="84"/>
      <c r="P22" s="84"/>
      <c r="Q22" s="82"/>
      <c r="R22" s="82"/>
      <c r="S22" s="83"/>
      <c r="T22" s="82"/>
      <c r="U22" s="82"/>
    </row>
    <row r="23" spans="1:21" s="89" customFormat="1" ht="30" customHeight="1" x14ac:dyDescent="0.25">
      <c r="A23" s="442"/>
      <c r="B23" s="431"/>
      <c r="C23" s="127" t="str">
        <f>IF('PL EN'!$B$1="Polski","Belka Reklamowa WP SG","WP Home Page Advertising bar")</f>
        <v>Belka Reklamowa WP SG</v>
      </c>
      <c r="D23" s="286"/>
      <c r="E23" s="283"/>
      <c r="F23" s="65" t="s">
        <v>539</v>
      </c>
      <c r="G23" s="65" t="s">
        <v>540</v>
      </c>
      <c r="H23" s="65" t="s">
        <v>516</v>
      </c>
      <c r="I23" s="65" t="s">
        <v>517</v>
      </c>
      <c r="J23" s="65" t="s">
        <v>541</v>
      </c>
      <c r="K23" s="65" t="s">
        <v>5</v>
      </c>
      <c r="L23" s="65" t="s">
        <v>96</v>
      </c>
      <c r="M23" s="116" t="s">
        <v>765</v>
      </c>
      <c r="N23" s="170" t="s">
        <v>966</v>
      </c>
      <c r="O23" s="84"/>
      <c r="P23" s="84"/>
      <c r="Q23" s="82"/>
      <c r="R23" s="82"/>
      <c r="S23" s="82"/>
      <c r="T23" s="82"/>
      <c r="U23" s="82"/>
    </row>
    <row r="24" spans="1:21" s="89" customFormat="1" ht="30" customHeight="1" x14ac:dyDescent="0.25">
      <c r="A24" s="442"/>
      <c r="B24" s="429" t="s">
        <v>542</v>
      </c>
      <c r="C24" s="30" t="s">
        <v>542</v>
      </c>
      <c r="D24" s="287"/>
      <c r="E24" s="284"/>
      <c r="F24" s="13" t="s">
        <v>543</v>
      </c>
      <c r="G24" s="13" t="s">
        <v>525</v>
      </c>
      <c r="H24" s="13" t="s">
        <v>527</v>
      </c>
      <c r="I24" s="13" t="s">
        <v>517</v>
      </c>
      <c r="J24" s="13" t="s">
        <v>520</v>
      </c>
      <c r="K24" s="13" t="s">
        <v>5</v>
      </c>
      <c r="L24" s="13" t="s">
        <v>519</v>
      </c>
      <c r="M24" s="426" t="s">
        <v>544</v>
      </c>
      <c r="N24" s="168" t="s">
        <v>966</v>
      </c>
      <c r="O24" s="84"/>
      <c r="P24" s="84"/>
      <c r="Q24" s="82"/>
      <c r="R24" s="82"/>
      <c r="S24" s="82"/>
      <c r="T24" s="82"/>
      <c r="U24" s="82"/>
    </row>
    <row r="25" spans="1:21" s="89" customFormat="1" ht="30" customHeight="1" x14ac:dyDescent="0.25">
      <c r="A25" s="442"/>
      <c r="B25" s="430"/>
      <c r="C25" s="31" t="s">
        <v>545</v>
      </c>
      <c r="D25" s="288"/>
      <c r="E25" s="105"/>
      <c r="F25" s="15" t="s">
        <v>546</v>
      </c>
      <c r="G25" s="81" t="s">
        <v>547</v>
      </c>
      <c r="H25" s="15" t="s">
        <v>527</v>
      </c>
      <c r="I25" s="15" t="s">
        <v>517</v>
      </c>
      <c r="J25" s="15" t="s">
        <v>520</v>
      </c>
      <c r="K25" s="15" t="s">
        <v>5</v>
      </c>
      <c r="L25" s="15" t="s">
        <v>519</v>
      </c>
      <c r="M25" s="451"/>
      <c r="N25" s="169" t="s">
        <v>966</v>
      </c>
      <c r="O25" s="92"/>
    </row>
    <row r="26" spans="1:21" s="89" customFormat="1" ht="30" customHeight="1" x14ac:dyDescent="0.25">
      <c r="A26" s="442"/>
      <c r="B26" s="430"/>
      <c r="C26" s="59" t="s">
        <v>548</v>
      </c>
      <c r="D26" s="300" t="s">
        <v>2302</v>
      </c>
      <c r="E26" s="301" t="s">
        <v>2303</v>
      </c>
      <c r="F26" s="66" t="s">
        <v>549</v>
      </c>
      <c r="G26" s="15" t="s">
        <v>550</v>
      </c>
      <c r="H26" s="15" t="s">
        <v>551</v>
      </c>
      <c r="I26" s="15" t="s">
        <v>517</v>
      </c>
      <c r="J26" s="15" t="s">
        <v>520</v>
      </c>
      <c r="K26" s="15" t="s">
        <v>5</v>
      </c>
      <c r="L26" s="16" t="s">
        <v>2348</v>
      </c>
      <c r="M26" s="451"/>
      <c r="N26" s="169" t="s">
        <v>966</v>
      </c>
    </row>
    <row r="27" spans="1:21" s="89" customFormat="1" ht="30" customHeight="1" x14ac:dyDescent="0.25">
      <c r="A27" s="442"/>
      <c r="B27" s="430"/>
      <c r="C27" s="275" t="s">
        <v>2734</v>
      </c>
      <c r="D27" s="300" t="s">
        <v>2302</v>
      </c>
      <c r="E27" s="301" t="s">
        <v>2303</v>
      </c>
      <c r="F27" s="66" t="s">
        <v>2728</v>
      </c>
      <c r="G27" s="66" t="s">
        <v>558</v>
      </c>
      <c r="H27" s="66" t="s">
        <v>527</v>
      </c>
      <c r="I27" s="66" t="s">
        <v>517</v>
      </c>
      <c r="J27" s="16" t="s">
        <v>824</v>
      </c>
      <c r="K27" s="15" t="s">
        <v>5</v>
      </c>
      <c r="L27" s="16" t="s">
        <v>519</v>
      </c>
      <c r="M27" s="451"/>
      <c r="N27" s="169" t="s">
        <v>966</v>
      </c>
    </row>
    <row r="28" spans="1:21" s="89" customFormat="1" ht="30" customHeight="1" x14ac:dyDescent="0.25">
      <c r="A28" s="442"/>
      <c r="B28" s="430"/>
      <c r="C28" s="76" t="s">
        <v>2735</v>
      </c>
      <c r="D28" s="300" t="s">
        <v>2302</v>
      </c>
      <c r="E28" s="301" t="s">
        <v>2303</v>
      </c>
      <c r="F28" s="375" t="s">
        <v>2729</v>
      </c>
      <c r="G28" s="66" t="s">
        <v>547</v>
      </c>
      <c r="H28" s="66" t="s">
        <v>527</v>
      </c>
      <c r="I28" s="66" t="s">
        <v>517</v>
      </c>
      <c r="J28" s="15" t="s">
        <v>518</v>
      </c>
      <c r="K28" s="15" t="s">
        <v>45</v>
      </c>
      <c r="L28" s="118" t="s">
        <v>519</v>
      </c>
      <c r="M28" s="451"/>
      <c r="N28" s="169" t="s">
        <v>966</v>
      </c>
    </row>
    <row r="29" spans="1:21" s="89" customFormat="1" ht="30" customHeight="1" x14ac:dyDescent="0.25">
      <c r="A29" s="442"/>
      <c r="B29" s="430"/>
      <c r="C29" s="31" t="s">
        <v>552</v>
      </c>
      <c r="D29" s="288"/>
      <c r="E29" s="105"/>
      <c r="F29" s="15" t="s">
        <v>553</v>
      </c>
      <c r="G29" s="15" t="s">
        <v>530</v>
      </c>
      <c r="H29" s="15" t="s">
        <v>527</v>
      </c>
      <c r="I29" s="15" t="s">
        <v>517</v>
      </c>
      <c r="J29" s="15" t="s">
        <v>520</v>
      </c>
      <c r="K29" s="15" t="s">
        <v>5</v>
      </c>
      <c r="L29" s="15" t="s">
        <v>528</v>
      </c>
      <c r="M29" s="451"/>
      <c r="N29" s="169" t="s">
        <v>966</v>
      </c>
    </row>
    <row r="30" spans="1:21" s="89" customFormat="1" ht="30" customHeight="1" x14ac:dyDescent="0.25">
      <c r="A30" s="442"/>
      <c r="B30" s="430"/>
      <c r="C30" s="31" t="s">
        <v>554</v>
      </c>
      <c r="D30" s="288"/>
      <c r="E30" s="105"/>
      <c r="F30" s="15" t="s">
        <v>555</v>
      </c>
      <c r="G30" s="15" t="s">
        <v>530</v>
      </c>
      <c r="H30" s="15" t="s">
        <v>527</v>
      </c>
      <c r="I30" s="15" t="s">
        <v>517</v>
      </c>
      <c r="J30" s="15" t="s">
        <v>520</v>
      </c>
      <c r="K30" s="15" t="s">
        <v>5</v>
      </c>
      <c r="L30" s="15" t="s">
        <v>519</v>
      </c>
      <c r="M30" s="451"/>
      <c r="N30" s="169" t="s">
        <v>966</v>
      </c>
    </row>
    <row r="31" spans="1:21" s="89" customFormat="1" ht="30" customHeight="1" x14ac:dyDescent="0.25">
      <c r="A31" s="442"/>
      <c r="B31" s="430"/>
      <c r="C31" s="31" t="s">
        <v>556</v>
      </c>
      <c r="D31" s="288"/>
      <c r="E31" s="105"/>
      <c r="F31" s="15" t="s">
        <v>557</v>
      </c>
      <c r="G31" s="15" t="s">
        <v>558</v>
      </c>
      <c r="H31" s="15" t="s">
        <v>527</v>
      </c>
      <c r="I31" s="15" t="s">
        <v>517</v>
      </c>
      <c r="J31" s="15" t="s">
        <v>520</v>
      </c>
      <c r="K31" s="15" t="s">
        <v>5</v>
      </c>
      <c r="L31" s="15" t="s">
        <v>528</v>
      </c>
      <c r="M31" s="428"/>
      <c r="N31" s="169" t="s">
        <v>966</v>
      </c>
    </row>
    <row r="32" spans="1:21" s="89" customFormat="1" ht="45" customHeight="1" x14ac:dyDescent="0.25">
      <c r="A32" s="442"/>
      <c r="B32" s="430"/>
      <c r="C32" s="31" t="s">
        <v>559</v>
      </c>
      <c r="D32" s="288"/>
      <c r="E32" s="105"/>
      <c r="F32" s="16" t="str">
        <f>IF('PL EN'!$B$1="Polski","750x100 -&gt; 750x300 +  przyciski ZWIŃ/ROZWIŃ 80x40","750x100 -&gt; 750x300 + COLLAPSE / EXPAND buttons 80x40")</f>
        <v>750x100 -&gt; 750x300 +  przyciski ZWIŃ/ROZWIŃ 80x40</v>
      </c>
      <c r="G32" s="15" t="s">
        <v>530</v>
      </c>
      <c r="H32" s="15" t="s">
        <v>527</v>
      </c>
      <c r="I32" s="15" t="s">
        <v>560</v>
      </c>
      <c r="J32" s="15" t="s">
        <v>520</v>
      </c>
      <c r="K32" s="15" t="s">
        <v>5</v>
      </c>
      <c r="L32" s="66" t="s">
        <v>528</v>
      </c>
      <c r="M32" s="451" t="s">
        <v>561</v>
      </c>
      <c r="N32" s="169" t="s">
        <v>966</v>
      </c>
    </row>
    <row r="33" spans="1:232" s="89" customFormat="1" ht="45" customHeight="1" x14ac:dyDescent="0.25">
      <c r="A33" s="442"/>
      <c r="B33" s="430"/>
      <c r="C33" s="31" t="s">
        <v>562</v>
      </c>
      <c r="D33" s="288"/>
      <c r="E33" s="105"/>
      <c r="F33" s="16" t="str">
        <f>IF('PL EN'!$B$1="Polski","750x200 -&gt; 750x300  +  przyciski ZWIŃ/ROZWIŃ 80x40","750x200 -&gt; 750x300 + COLLAPSE / EXPAND buttons 80x40")</f>
        <v>750x200 -&gt; 750x300  +  przyciski ZWIŃ/ROZWIŃ 80x40</v>
      </c>
      <c r="G33" s="15" t="s">
        <v>530</v>
      </c>
      <c r="H33" s="15" t="s">
        <v>527</v>
      </c>
      <c r="I33" s="15" t="s">
        <v>560</v>
      </c>
      <c r="J33" s="15" t="s">
        <v>520</v>
      </c>
      <c r="K33" s="15" t="s">
        <v>5</v>
      </c>
      <c r="L33" s="15" t="s">
        <v>528</v>
      </c>
      <c r="M33" s="451"/>
      <c r="N33" s="169" t="s">
        <v>966</v>
      </c>
    </row>
    <row r="34" spans="1:232" s="89" customFormat="1" ht="45" customHeight="1" x14ac:dyDescent="0.25">
      <c r="A34" s="442"/>
      <c r="B34" s="430"/>
      <c r="C34" s="76" t="s">
        <v>563</v>
      </c>
      <c r="D34" s="288"/>
      <c r="E34" s="289"/>
      <c r="F34" s="16" t="str">
        <f>IF('PL EN'!$B$1="Polski","970x200 -&gt; 970x300  +  przyciski ZWIŃ/ROZWIŃ 80x40","970x200 -&gt; 970x300 + COLLAPSE / EXPAND buttons 80x40")</f>
        <v>970x200 -&gt; 970x300  +  przyciski ZWIŃ/ROZWIŃ 80x40</v>
      </c>
      <c r="G34" s="66" t="s">
        <v>530</v>
      </c>
      <c r="H34" s="66" t="s">
        <v>551</v>
      </c>
      <c r="I34" s="66" t="s">
        <v>560</v>
      </c>
      <c r="J34" s="66" t="s">
        <v>520</v>
      </c>
      <c r="K34" s="66" t="s">
        <v>5</v>
      </c>
      <c r="L34" s="66" t="s">
        <v>528</v>
      </c>
      <c r="M34" s="428"/>
      <c r="N34" s="170" t="s">
        <v>966</v>
      </c>
    </row>
    <row r="35" spans="1:232" s="89" customFormat="1" ht="30" customHeight="1" x14ac:dyDescent="0.25">
      <c r="A35" s="442"/>
      <c r="B35" s="429" t="s">
        <v>566</v>
      </c>
      <c r="C35" s="30" t="s">
        <v>566</v>
      </c>
      <c r="D35" s="287"/>
      <c r="E35" s="284"/>
      <c r="F35" s="13" t="s">
        <v>546</v>
      </c>
      <c r="G35" s="13" t="s">
        <v>525</v>
      </c>
      <c r="H35" s="13" t="s">
        <v>527</v>
      </c>
      <c r="I35" s="13" t="s">
        <v>517</v>
      </c>
      <c r="J35" s="13" t="s">
        <v>567</v>
      </c>
      <c r="K35" s="13" t="s">
        <v>5</v>
      </c>
      <c r="L35" s="132" t="s">
        <v>810</v>
      </c>
      <c r="M35" s="14" t="s">
        <v>568</v>
      </c>
      <c r="N35" s="168" t="s">
        <v>966</v>
      </c>
    </row>
    <row r="36" spans="1:232" s="89" customFormat="1" ht="30" customHeight="1" x14ac:dyDescent="0.25">
      <c r="A36" s="442"/>
      <c r="B36" s="431"/>
      <c r="C36" s="130" t="s">
        <v>896</v>
      </c>
      <c r="D36" s="291"/>
      <c r="E36" s="290"/>
      <c r="F36" s="131" t="s">
        <v>569</v>
      </c>
      <c r="G36" s="131" t="s">
        <v>525</v>
      </c>
      <c r="H36" s="131" t="s">
        <v>527</v>
      </c>
      <c r="I36" s="131" t="s">
        <v>517</v>
      </c>
      <c r="J36" s="131" t="s">
        <v>567</v>
      </c>
      <c r="K36" s="131" t="s">
        <v>45</v>
      </c>
      <c r="L36" s="131" t="s">
        <v>809</v>
      </c>
      <c r="M36" s="116"/>
      <c r="N36" s="170" t="s">
        <v>966</v>
      </c>
    </row>
    <row r="37" spans="1:232" s="89" customFormat="1" ht="30" customHeight="1" x14ac:dyDescent="0.25">
      <c r="A37" s="442"/>
      <c r="B37" s="429" t="s">
        <v>939</v>
      </c>
      <c r="C37" s="59" t="s">
        <v>897</v>
      </c>
      <c r="D37" s="300" t="s">
        <v>2302</v>
      </c>
      <c r="E37" s="301" t="s">
        <v>2303</v>
      </c>
      <c r="F37" s="66" t="s">
        <v>569</v>
      </c>
      <c r="G37" s="66" t="s">
        <v>525</v>
      </c>
      <c r="H37" s="66" t="s">
        <v>527</v>
      </c>
      <c r="I37" s="66" t="s">
        <v>517</v>
      </c>
      <c r="J37" s="66" t="s">
        <v>841</v>
      </c>
      <c r="K37" s="66" t="s">
        <v>5</v>
      </c>
      <c r="L37" s="66" t="s">
        <v>570</v>
      </c>
      <c r="M37" s="148" t="s">
        <v>219</v>
      </c>
      <c r="N37" s="169" t="s">
        <v>966</v>
      </c>
    </row>
    <row r="38" spans="1:232" s="89" customFormat="1" ht="30" customHeight="1" x14ac:dyDescent="0.25">
      <c r="A38" s="442"/>
      <c r="B38" s="431"/>
      <c r="C38" s="313" t="s">
        <v>571</v>
      </c>
      <c r="D38" s="306" t="s">
        <v>2302</v>
      </c>
      <c r="E38" s="307" t="s">
        <v>2303</v>
      </c>
      <c r="F38" s="12" t="s">
        <v>569</v>
      </c>
      <c r="G38" s="12" t="s">
        <v>525</v>
      </c>
      <c r="H38" s="12" t="s">
        <v>527</v>
      </c>
      <c r="I38" s="12" t="s">
        <v>517</v>
      </c>
      <c r="J38" s="12" t="s">
        <v>768</v>
      </c>
      <c r="K38" s="12" t="s">
        <v>5</v>
      </c>
      <c r="L38" s="12" t="s">
        <v>819</v>
      </c>
      <c r="M38" s="86"/>
      <c r="N38" s="170" t="s">
        <v>966</v>
      </c>
    </row>
    <row r="39" spans="1:232" s="89" customFormat="1" ht="60" customHeight="1" x14ac:dyDescent="0.25">
      <c r="A39" s="442"/>
      <c r="B39" s="422" t="s">
        <v>572</v>
      </c>
      <c r="C39" s="312" t="str">
        <f>IF('PL EN'!$B$1="Polski","Branding Ankiety, Tabeli, Quizu","Branding of a Sportowe Fakty questionnaire, table, quiz")</f>
        <v>Branding Ankiety, Tabeli, Quizu</v>
      </c>
      <c r="D39" s="302" t="s">
        <v>2302</v>
      </c>
      <c r="E39" s="303" t="s">
        <v>2303</v>
      </c>
      <c r="F39" s="14" t="s">
        <v>573</v>
      </c>
      <c r="G39" s="14" t="s">
        <v>574</v>
      </c>
      <c r="H39" s="13" t="s">
        <v>516</v>
      </c>
      <c r="I39" s="13" t="s">
        <v>517</v>
      </c>
      <c r="J39" s="13" t="s">
        <v>600</v>
      </c>
      <c r="K39" s="13" t="s">
        <v>5</v>
      </c>
      <c r="L39" s="13" t="s">
        <v>575</v>
      </c>
      <c r="M39" s="14"/>
      <c r="N39" s="167" t="s">
        <v>966</v>
      </c>
    </row>
    <row r="40" spans="1:232" s="89" customFormat="1" ht="60" customHeight="1" x14ac:dyDescent="0.25">
      <c r="A40" s="442"/>
      <c r="B40" s="424"/>
      <c r="C40" s="59" t="str">
        <f>IF('PL EN'!$B$1="Polski","Branding Kanału w Ramówce","Channel Branding")</f>
        <v>Branding Kanału w Ramówce</v>
      </c>
      <c r="D40" s="300" t="s">
        <v>2302</v>
      </c>
      <c r="E40" s="301" t="s">
        <v>2303</v>
      </c>
      <c r="F40" s="85" t="s">
        <v>576</v>
      </c>
      <c r="G40" s="85"/>
      <c r="H40" s="66" t="s">
        <v>516</v>
      </c>
      <c r="I40" s="66" t="s">
        <v>517</v>
      </c>
      <c r="J40" s="66"/>
      <c r="K40" s="66" t="s">
        <v>5</v>
      </c>
      <c r="L40" s="66" t="s">
        <v>577</v>
      </c>
      <c r="M40" s="85" t="s">
        <v>578</v>
      </c>
      <c r="N40" s="400"/>
    </row>
    <row r="41" spans="1:232" s="89" customFormat="1" ht="45" customHeight="1" x14ac:dyDescent="0.25">
      <c r="A41" s="442"/>
      <c r="B41" s="424"/>
      <c r="C41" s="59" t="str">
        <f>IF('PL EN'!$B$1="Polski","Branding Kolumny 'Dziś w TV'","Branding of a Sportowe Fakty 'dziś w tv' column")</f>
        <v>Branding Kolumny 'Dziś w TV'</v>
      </c>
      <c r="D41" s="304" t="s">
        <v>2302</v>
      </c>
      <c r="E41" s="301" t="s">
        <v>2303</v>
      </c>
      <c r="F41" s="85" t="s">
        <v>2750</v>
      </c>
      <c r="G41" s="85" t="s">
        <v>2750</v>
      </c>
      <c r="H41" s="66" t="s">
        <v>516</v>
      </c>
      <c r="I41" s="66" t="s">
        <v>517</v>
      </c>
      <c r="J41" s="66"/>
      <c r="K41" s="66" t="s">
        <v>5</v>
      </c>
      <c r="L41" s="66" t="s">
        <v>575</v>
      </c>
      <c r="M41" s="85"/>
      <c r="N41" s="168" t="s">
        <v>966</v>
      </c>
    </row>
    <row r="42" spans="1:232" s="93" customFormat="1" ht="30" customHeight="1" x14ac:dyDescent="0.25">
      <c r="A42" s="442"/>
      <c r="B42" s="424"/>
      <c r="C42" s="59" t="str">
        <f>IF('PL EN'!$B$1="Polski","Branding Nagłówka Sekcji na Stronie Głównej WP","Section header branding on the WP Home Page")</f>
        <v>Branding Nagłówka Sekcji na Stronie Głównej WP</v>
      </c>
      <c r="D42" s="304" t="s">
        <v>2302</v>
      </c>
      <c r="E42" s="305" t="s">
        <v>2303</v>
      </c>
      <c r="F42" s="15" t="s">
        <v>579</v>
      </c>
      <c r="G42" s="15" t="s">
        <v>558</v>
      </c>
      <c r="H42" s="15" t="s">
        <v>516</v>
      </c>
      <c r="I42" s="15" t="s">
        <v>517</v>
      </c>
      <c r="J42" s="16" t="s">
        <v>820</v>
      </c>
      <c r="K42" s="15" t="s">
        <v>5</v>
      </c>
      <c r="L42" s="15" t="s">
        <v>96</v>
      </c>
      <c r="M42" s="118" t="s">
        <v>821</v>
      </c>
      <c r="N42" s="169" t="s">
        <v>966</v>
      </c>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89"/>
      <c r="EI42" s="89"/>
      <c r="EJ42" s="89"/>
      <c r="EK42" s="89"/>
      <c r="EL42" s="89"/>
      <c r="EM42" s="89"/>
      <c r="EN42" s="89"/>
      <c r="EO42" s="89"/>
      <c r="EP42" s="89"/>
      <c r="EQ42" s="89"/>
      <c r="ER42" s="89"/>
      <c r="ES42" s="89"/>
      <c r="ET42" s="89"/>
      <c r="EU42" s="89"/>
      <c r="EV42" s="89"/>
      <c r="EW42" s="89"/>
      <c r="EX42" s="89"/>
      <c r="EY42" s="89"/>
      <c r="EZ42" s="89"/>
      <c r="FA42" s="89"/>
      <c r="FB42" s="89"/>
      <c r="FC42" s="89"/>
      <c r="FD42" s="89"/>
      <c r="FE42" s="89"/>
      <c r="FF42" s="89"/>
      <c r="FG42" s="89"/>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row>
    <row r="43" spans="1:232" s="89" customFormat="1" ht="30" customHeight="1" x14ac:dyDescent="0.25">
      <c r="A43" s="442"/>
      <c r="B43" s="424"/>
      <c r="C43" s="59" t="str">
        <f>IF('PL EN'!$B$1="Polski","Partner Programu - Apla Programowa","Program partner")</f>
        <v>Partner Programu - Apla Programowa</v>
      </c>
      <c r="D43" s="304" t="s">
        <v>2302</v>
      </c>
      <c r="E43" s="305" t="s">
        <v>2303</v>
      </c>
      <c r="F43" s="117" t="s">
        <v>580</v>
      </c>
      <c r="G43" s="117" t="s">
        <v>530</v>
      </c>
      <c r="H43" s="117" t="s">
        <v>527</v>
      </c>
      <c r="I43" s="117" t="s">
        <v>517</v>
      </c>
      <c r="J43" s="117" t="s">
        <v>768</v>
      </c>
      <c r="K43" s="117" t="s">
        <v>5</v>
      </c>
      <c r="L43" s="117" t="s">
        <v>577</v>
      </c>
      <c r="M43" s="118" t="s">
        <v>769</v>
      </c>
      <c r="N43" s="169" t="s">
        <v>966</v>
      </c>
    </row>
    <row r="44" spans="1:232" s="89" customFormat="1" ht="30" customHeight="1" x14ac:dyDescent="0.25">
      <c r="A44" s="442"/>
      <c r="B44" s="424"/>
      <c r="C44" s="59" t="str">
        <f>IF('PL EN'!$B$1="Polski","Sponsor Relacji","Sponsor of coverage")</f>
        <v>Sponsor Relacji</v>
      </c>
      <c r="D44" s="304" t="s">
        <v>2302</v>
      </c>
      <c r="E44" s="305" t="s">
        <v>2303</v>
      </c>
      <c r="F44" s="15" t="s">
        <v>581</v>
      </c>
      <c r="G44" s="15" t="s">
        <v>515</v>
      </c>
      <c r="H44" s="15" t="s">
        <v>516</v>
      </c>
      <c r="I44" s="15" t="s">
        <v>517</v>
      </c>
      <c r="J44" s="15" t="s">
        <v>541</v>
      </c>
      <c r="K44" s="15" t="s">
        <v>5</v>
      </c>
      <c r="L44" s="16" t="s">
        <v>2556</v>
      </c>
      <c r="M44" s="16" t="s">
        <v>2071</v>
      </c>
      <c r="N44" s="169" t="s">
        <v>966</v>
      </c>
    </row>
    <row r="45" spans="1:232" s="89" customFormat="1" ht="30" customHeight="1" x14ac:dyDescent="0.25">
      <c r="A45" s="442"/>
      <c r="B45" s="423"/>
      <c r="C45" s="313" t="str">
        <f>IF('PL EN'!$B$1="Polski","Sponsor Relacji Mobile","Coverage sponsor - Mobile")</f>
        <v>Sponsor Relacji Mobile</v>
      </c>
      <c r="D45" s="308" t="s">
        <v>2302</v>
      </c>
      <c r="E45" s="309" t="s">
        <v>2303</v>
      </c>
      <c r="F45" s="65" t="s">
        <v>799</v>
      </c>
      <c r="G45" s="65" t="s">
        <v>800</v>
      </c>
      <c r="H45" s="65" t="s">
        <v>516</v>
      </c>
      <c r="I45" s="65" t="s">
        <v>517</v>
      </c>
      <c r="J45" s="65" t="s">
        <v>541</v>
      </c>
      <c r="K45" s="65" t="s">
        <v>45</v>
      </c>
      <c r="L45" s="372" t="s">
        <v>2556</v>
      </c>
      <c r="M45" s="16" t="s">
        <v>2071</v>
      </c>
      <c r="N45" s="170" t="s">
        <v>966</v>
      </c>
    </row>
    <row r="46" spans="1:232" s="89" customFormat="1" ht="75" customHeight="1" x14ac:dyDescent="0.25">
      <c r="A46" s="442"/>
      <c r="B46" s="422" t="s">
        <v>582</v>
      </c>
      <c r="C46" s="312" t="s">
        <v>584</v>
      </c>
      <c r="D46" s="302" t="s">
        <v>2302</v>
      </c>
      <c r="E46" s="303" t="s">
        <v>2303</v>
      </c>
      <c r="F46" s="13" t="s">
        <v>1003</v>
      </c>
      <c r="G46" s="13" t="s">
        <v>527</v>
      </c>
      <c r="H46" s="13" t="s">
        <v>551</v>
      </c>
      <c r="I46" s="13" t="s">
        <v>517</v>
      </c>
      <c r="J46" s="13" t="s">
        <v>583</v>
      </c>
      <c r="K46" s="13" t="s">
        <v>5</v>
      </c>
      <c r="L46" s="14" t="s">
        <v>528</v>
      </c>
      <c r="M46" s="14" t="s">
        <v>890</v>
      </c>
      <c r="N46" s="169" t="s">
        <v>966</v>
      </c>
    </row>
    <row r="47" spans="1:232" s="89" customFormat="1" ht="30" customHeight="1" x14ac:dyDescent="0.25">
      <c r="A47" s="442"/>
      <c r="B47" s="424"/>
      <c r="C47" s="59" t="s">
        <v>1002</v>
      </c>
      <c r="D47" s="304" t="s">
        <v>2302</v>
      </c>
      <c r="E47" s="305" t="s">
        <v>2303</v>
      </c>
      <c r="F47" s="15" t="s">
        <v>883</v>
      </c>
      <c r="G47" s="15" t="s">
        <v>527</v>
      </c>
      <c r="H47" s="15" t="s">
        <v>551</v>
      </c>
      <c r="I47" s="15" t="s">
        <v>517</v>
      </c>
      <c r="J47" s="15" t="s">
        <v>583</v>
      </c>
      <c r="K47" s="15" t="s">
        <v>5</v>
      </c>
      <c r="L47" s="203" t="s">
        <v>528</v>
      </c>
      <c r="M47" s="16" t="s">
        <v>1021</v>
      </c>
      <c r="N47" s="169" t="s">
        <v>966</v>
      </c>
    </row>
    <row r="48" spans="1:232" s="89" customFormat="1" ht="75" customHeight="1" x14ac:dyDescent="0.25">
      <c r="A48" s="442"/>
      <c r="B48" s="424"/>
      <c r="C48" s="59" t="s">
        <v>898</v>
      </c>
      <c r="D48" s="300" t="s">
        <v>2302</v>
      </c>
      <c r="E48" s="301" t="s">
        <v>2303</v>
      </c>
      <c r="F48" s="15" t="s">
        <v>1016</v>
      </c>
      <c r="G48" s="15" t="s">
        <v>530</v>
      </c>
      <c r="H48" s="15" t="s">
        <v>516</v>
      </c>
      <c r="I48" s="15" t="s">
        <v>517</v>
      </c>
      <c r="J48" s="15" t="s">
        <v>583</v>
      </c>
      <c r="K48" s="15" t="s">
        <v>45</v>
      </c>
      <c r="L48" s="16" t="s">
        <v>528</v>
      </c>
      <c r="M48" s="203" t="s">
        <v>890</v>
      </c>
      <c r="N48" s="168" t="s">
        <v>966</v>
      </c>
    </row>
    <row r="49" spans="1:14" s="89" customFormat="1" ht="30" customHeight="1" x14ac:dyDescent="0.25">
      <c r="A49" s="442"/>
      <c r="B49" s="423"/>
      <c r="C49" s="313" t="s">
        <v>1019</v>
      </c>
      <c r="D49" s="317" t="s">
        <v>2302</v>
      </c>
      <c r="E49" s="318" t="s">
        <v>2303</v>
      </c>
      <c r="F49" s="26" t="s">
        <v>2354</v>
      </c>
      <c r="G49" s="26" t="s">
        <v>530</v>
      </c>
      <c r="H49" s="26" t="s">
        <v>516</v>
      </c>
      <c r="I49" s="26" t="s">
        <v>517</v>
      </c>
      <c r="J49" s="26" t="s">
        <v>583</v>
      </c>
      <c r="K49" s="26" t="s">
        <v>45</v>
      </c>
      <c r="L49" s="27" t="s">
        <v>528</v>
      </c>
      <c r="M49" s="27" t="s">
        <v>1020</v>
      </c>
      <c r="N49" s="170" t="s">
        <v>966</v>
      </c>
    </row>
    <row r="50" spans="1:14" s="89" customFormat="1" ht="30" customHeight="1" x14ac:dyDescent="0.25">
      <c r="A50" s="442"/>
      <c r="B50" s="422" t="s">
        <v>2053</v>
      </c>
      <c r="C50" s="401" t="s">
        <v>2846</v>
      </c>
      <c r="D50" s="308"/>
      <c r="E50" s="309"/>
      <c r="F50" s="432" t="str">
        <f>IF('PL EN'!$B$1="Polski","patrz Content Box XL","see Content Box XL")</f>
        <v>patrz Content Box XL</v>
      </c>
      <c r="G50" s="433"/>
      <c r="H50" s="433"/>
      <c r="I50" s="433"/>
      <c r="J50" s="433"/>
      <c r="K50" s="434"/>
      <c r="L50" s="403" t="s">
        <v>96</v>
      </c>
      <c r="M50" s="403" t="s">
        <v>2844</v>
      </c>
      <c r="N50" s="175"/>
    </row>
    <row r="51" spans="1:14" s="89" customFormat="1" ht="30" customHeight="1" x14ac:dyDescent="0.25">
      <c r="A51" s="442"/>
      <c r="B51" s="424"/>
      <c r="C51" s="275" t="s">
        <v>2847</v>
      </c>
      <c r="D51" s="300"/>
      <c r="E51" s="301"/>
      <c r="F51" s="435" t="str">
        <f>IF('PL EN'!$B$1="Polski","patrz Content Box XL","see Content Box XL")</f>
        <v>patrz Content Box XL</v>
      </c>
      <c r="G51" s="436"/>
      <c r="H51" s="436"/>
      <c r="I51" s="436"/>
      <c r="J51" s="436"/>
      <c r="K51" s="437"/>
      <c r="L51" s="402" t="s">
        <v>96</v>
      </c>
      <c r="M51" s="402" t="s">
        <v>2845</v>
      </c>
      <c r="N51" s="168"/>
    </row>
    <row r="52" spans="1:14" s="89" customFormat="1" ht="30" customHeight="1" x14ac:dyDescent="0.25">
      <c r="A52" s="442"/>
      <c r="B52" s="424"/>
      <c r="C52" s="365" t="s">
        <v>2054</v>
      </c>
      <c r="D52" s="308" t="s">
        <v>2302</v>
      </c>
      <c r="E52" s="309" t="s">
        <v>2303</v>
      </c>
      <c r="F52" s="65" t="str">
        <f>IF('PL EN'!$B$1="Polski","1260x300 oraz 940x300","1260x300 and 940x300")</f>
        <v>1260x300 oraz 940x300</v>
      </c>
      <c r="G52" s="65" t="s">
        <v>530</v>
      </c>
      <c r="H52" s="65" t="s">
        <v>527</v>
      </c>
      <c r="I52" s="65" t="s">
        <v>517</v>
      </c>
      <c r="J52" s="65" t="s">
        <v>587</v>
      </c>
      <c r="K52" s="65" t="s">
        <v>5</v>
      </c>
      <c r="L52" s="65" t="s">
        <v>96</v>
      </c>
      <c r="M52" s="367" t="s">
        <v>784</v>
      </c>
      <c r="N52" s="175" t="s">
        <v>966</v>
      </c>
    </row>
    <row r="53" spans="1:14" s="89" customFormat="1" ht="30" customHeight="1" x14ac:dyDescent="0.25">
      <c r="A53" s="442"/>
      <c r="B53" s="424"/>
      <c r="C53" s="76" t="s">
        <v>2055</v>
      </c>
      <c r="D53" s="300" t="s">
        <v>2302</v>
      </c>
      <c r="E53" s="301" t="s">
        <v>2303</v>
      </c>
      <c r="F53" s="66" t="str">
        <f>IF('PL EN'!$B$1="Polski","300x100 lub 600x200","300x100 or 600x200")</f>
        <v>300x100 lub 600x200</v>
      </c>
      <c r="G53" s="66" t="s">
        <v>525</v>
      </c>
      <c r="H53" s="66" t="s">
        <v>527</v>
      </c>
      <c r="I53" s="66" t="s">
        <v>517</v>
      </c>
      <c r="J53" s="66" t="s">
        <v>587</v>
      </c>
      <c r="K53" s="66" t="s">
        <v>45</v>
      </c>
      <c r="L53" s="66" t="s">
        <v>96</v>
      </c>
      <c r="M53" s="368" t="s">
        <v>775</v>
      </c>
      <c r="N53" s="175" t="s">
        <v>966</v>
      </c>
    </row>
    <row r="54" spans="1:14" s="89" customFormat="1" ht="30" customHeight="1" x14ac:dyDescent="0.25">
      <c r="A54" s="442"/>
      <c r="B54" s="424"/>
      <c r="C54" s="365" t="s">
        <v>2056</v>
      </c>
      <c r="D54" s="308" t="s">
        <v>2302</v>
      </c>
      <c r="E54" s="309" t="s">
        <v>2303</v>
      </c>
      <c r="F54" s="65" t="str">
        <f>IF('PL EN'!$B$1="Polski","1260x300 oraz 940x300","1260x300 and 940x300")</f>
        <v>1260x300 oraz 940x300</v>
      </c>
      <c r="G54" s="65" t="s">
        <v>530</v>
      </c>
      <c r="H54" s="65" t="s">
        <v>527</v>
      </c>
      <c r="I54" s="65" t="s">
        <v>517</v>
      </c>
      <c r="J54" s="65" t="s">
        <v>588</v>
      </c>
      <c r="K54" s="65" t="s">
        <v>5</v>
      </c>
      <c r="L54" s="64" t="s">
        <v>96</v>
      </c>
      <c r="M54" s="367" t="s">
        <v>783</v>
      </c>
      <c r="N54" s="171" t="s">
        <v>966</v>
      </c>
    </row>
    <row r="55" spans="1:14" s="89" customFormat="1" ht="30" customHeight="1" x14ac:dyDescent="0.25">
      <c r="A55" s="442"/>
      <c r="B55" s="424"/>
      <c r="C55" s="76" t="s">
        <v>2057</v>
      </c>
      <c r="D55" s="300" t="s">
        <v>2302</v>
      </c>
      <c r="E55" s="301" t="s">
        <v>2303</v>
      </c>
      <c r="F55" s="66" t="str">
        <f>IF('PL EN'!$B$1="Polski","300x100 lub 600x200","300x100 or 600x200")</f>
        <v>300x100 lub 600x200</v>
      </c>
      <c r="G55" s="66" t="s">
        <v>525</v>
      </c>
      <c r="H55" s="66" t="s">
        <v>527</v>
      </c>
      <c r="I55" s="66" t="s">
        <v>517</v>
      </c>
      <c r="J55" s="66" t="s">
        <v>588</v>
      </c>
      <c r="K55" s="66" t="s">
        <v>45</v>
      </c>
      <c r="L55" s="66" t="s">
        <v>96</v>
      </c>
      <c r="M55" s="368" t="s">
        <v>779</v>
      </c>
      <c r="N55" s="175" t="s">
        <v>966</v>
      </c>
    </row>
    <row r="56" spans="1:14" s="89" customFormat="1" ht="30" customHeight="1" x14ac:dyDescent="0.25">
      <c r="A56" s="442"/>
      <c r="B56" s="424"/>
      <c r="C56" s="365" t="s">
        <v>2058</v>
      </c>
      <c r="D56" s="308" t="s">
        <v>2302</v>
      </c>
      <c r="E56" s="309" t="s">
        <v>2303</v>
      </c>
      <c r="F56" s="65" t="str">
        <f>IF('PL EN'!$B$1="Polski","1260x300 oraz 940x300","1260x300 and 940x300")</f>
        <v>1260x300 oraz 940x300</v>
      </c>
      <c r="G56" s="65" t="s">
        <v>530</v>
      </c>
      <c r="H56" s="65" t="s">
        <v>527</v>
      </c>
      <c r="I56" s="65" t="s">
        <v>517</v>
      </c>
      <c r="J56" s="65" t="s">
        <v>589</v>
      </c>
      <c r="K56" s="65" t="s">
        <v>5</v>
      </c>
      <c r="L56" s="64" t="s">
        <v>96</v>
      </c>
      <c r="M56" s="367" t="s">
        <v>785</v>
      </c>
      <c r="N56" s="171" t="s">
        <v>966</v>
      </c>
    </row>
    <row r="57" spans="1:14" s="89" customFormat="1" ht="30" customHeight="1" x14ac:dyDescent="0.25">
      <c r="A57" s="442"/>
      <c r="B57" s="424"/>
      <c r="C57" s="76" t="s">
        <v>2059</v>
      </c>
      <c r="D57" s="300" t="s">
        <v>2302</v>
      </c>
      <c r="E57" s="301" t="s">
        <v>2303</v>
      </c>
      <c r="F57" s="66" t="str">
        <f>IF('PL EN'!$B$1="Polski","300x100 lub 600x200","300x100 or 600x200")</f>
        <v>300x100 lub 600x200</v>
      </c>
      <c r="G57" s="66" t="s">
        <v>525</v>
      </c>
      <c r="H57" s="66" t="s">
        <v>527</v>
      </c>
      <c r="I57" s="66" t="s">
        <v>517</v>
      </c>
      <c r="J57" s="66" t="s">
        <v>589</v>
      </c>
      <c r="K57" s="66" t="s">
        <v>45</v>
      </c>
      <c r="L57" s="66" t="s">
        <v>96</v>
      </c>
      <c r="M57" s="368" t="s">
        <v>780</v>
      </c>
      <c r="N57" s="175" t="s">
        <v>966</v>
      </c>
    </row>
    <row r="58" spans="1:14" s="89" customFormat="1" ht="30" customHeight="1" x14ac:dyDescent="0.25">
      <c r="A58" s="442"/>
      <c r="B58" s="424"/>
      <c r="C58" s="365" t="s">
        <v>2060</v>
      </c>
      <c r="D58" s="308" t="s">
        <v>2302</v>
      </c>
      <c r="E58" s="309" t="s">
        <v>2303</v>
      </c>
      <c r="F58" s="65" t="str">
        <f>IF('PL EN'!$B$1="Polski","1260x300 oraz 940x300","1260x300 and 940x300")</f>
        <v>1260x300 oraz 940x300</v>
      </c>
      <c r="G58" s="65" t="s">
        <v>530</v>
      </c>
      <c r="H58" s="65" t="s">
        <v>527</v>
      </c>
      <c r="I58" s="65" t="s">
        <v>517</v>
      </c>
      <c r="J58" s="65" t="s">
        <v>590</v>
      </c>
      <c r="K58" s="65" t="s">
        <v>5</v>
      </c>
      <c r="L58" s="64" t="s">
        <v>96</v>
      </c>
      <c r="M58" s="367" t="s">
        <v>786</v>
      </c>
      <c r="N58" s="171" t="s">
        <v>966</v>
      </c>
    </row>
    <row r="59" spans="1:14" s="89" customFormat="1" ht="30" customHeight="1" x14ac:dyDescent="0.25">
      <c r="A59" s="442"/>
      <c r="B59" s="424"/>
      <c r="C59" s="76" t="s">
        <v>2061</v>
      </c>
      <c r="D59" s="300" t="s">
        <v>2302</v>
      </c>
      <c r="E59" s="301" t="s">
        <v>2303</v>
      </c>
      <c r="F59" s="66" t="str">
        <f>IF('PL EN'!$B$1="Polski","300x100 lub 600x200","300x100 or 600x200")</f>
        <v>300x100 lub 600x200</v>
      </c>
      <c r="G59" s="66" t="s">
        <v>525</v>
      </c>
      <c r="H59" s="66" t="s">
        <v>527</v>
      </c>
      <c r="I59" s="66" t="s">
        <v>517</v>
      </c>
      <c r="J59" s="66" t="s">
        <v>590</v>
      </c>
      <c r="K59" s="66" t="s">
        <v>45</v>
      </c>
      <c r="L59" s="66" t="s">
        <v>96</v>
      </c>
      <c r="M59" s="368" t="s">
        <v>781</v>
      </c>
      <c r="N59" s="175" t="s">
        <v>966</v>
      </c>
    </row>
    <row r="60" spans="1:14" s="89" customFormat="1" ht="30" customHeight="1" x14ac:dyDescent="0.25">
      <c r="A60" s="442"/>
      <c r="B60" s="424"/>
      <c r="C60" s="365" t="s">
        <v>2062</v>
      </c>
      <c r="D60" s="308" t="s">
        <v>2302</v>
      </c>
      <c r="E60" s="309" t="s">
        <v>2303</v>
      </c>
      <c r="F60" s="65" t="str">
        <f>IF('PL EN'!$B$1="Polski","1260x300 oraz 940x300","1260x300 and 940x300")</f>
        <v>1260x300 oraz 940x300</v>
      </c>
      <c r="G60" s="65" t="s">
        <v>530</v>
      </c>
      <c r="H60" s="65" t="s">
        <v>527</v>
      </c>
      <c r="I60" s="65" t="s">
        <v>517</v>
      </c>
      <c r="J60" s="65" t="s">
        <v>537</v>
      </c>
      <c r="K60" s="65" t="s">
        <v>5</v>
      </c>
      <c r="L60" s="64" t="s">
        <v>96</v>
      </c>
      <c r="M60" s="367" t="s">
        <v>787</v>
      </c>
      <c r="N60" s="171" t="s">
        <v>966</v>
      </c>
    </row>
    <row r="61" spans="1:14" s="89" customFormat="1" ht="30" customHeight="1" x14ac:dyDescent="0.25">
      <c r="A61" s="442"/>
      <c r="B61" s="424"/>
      <c r="C61" s="76" t="s">
        <v>2063</v>
      </c>
      <c r="D61" s="300" t="s">
        <v>2302</v>
      </c>
      <c r="E61" s="301" t="s">
        <v>2303</v>
      </c>
      <c r="F61" s="66" t="str">
        <f>IF('PL EN'!$B$1="Polski","300x100 lub 600x200","300x100 or 600x200")</f>
        <v>300x100 lub 600x200</v>
      </c>
      <c r="G61" s="66" t="s">
        <v>525</v>
      </c>
      <c r="H61" s="66" t="s">
        <v>527</v>
      </c>
      <c r="I61" s="66" t="s">
        <v>517</v>
      </c>
      <c r="J61" s="66" t="s">
        <v>591</v>
      </c>
      <c r="K61" s="66" t="s">
        <v>45</v>
      </c>
      <c r="L61" s="66" t="s">
        <v>96</v>
      </c>
      <c r="M61" s="368" t="s">
        <v>782</v>
      </c>
      <c r="N61" s="175" t="s">
        <v>966</v>
      </c>
    </row>
    <row r="62" spans="1:14" s="89" customFormat="1" ht="30" customHeight="1" x14ac:dyDescent="0.25">
      <c r="A62" s="442"/>
      <c r="B62" s="424"/>
      <c r="C62" s="31" t="s">
        <v>2064</v>
      </c>
      <c r="D62" s="285"/>
      <c r="E62" s="282"/>
      <c r="F62" s="66" t="str">
        <f>IF('PL EN'!$B$1="Polski","do 200px wysokości","up to 200px in height")</f>
        <v>do 200px wysokości</v>
      </c>
      <c r="G62" s="65" t="s">
        <v>530</v>
      </c>
      <c r="H62" s="15" t="s">
        <v>527</v>
      </c>
      <c r="I62" s="65" t="s">
        <v>517</v>
      </c>
      <c r="J62" s="66" t="s">
        <v>839</v>
      </c>
      <c r="K62" s="66" t="s">
        <v>5</v>
      </c>
      <c r="L62" s="66" t="s">
        <v>96</v>
      </c>
      <c r="M62" s="16" t="s">
        <v>776</v>
      </c>
      <c r="N62" s="171" t="s">
        <v>966</v>
      </c>
    </row>
    <row r="63" spans="1:14" s="89" customFormat="1" ht="60" customHeight="1" x14ac:dyDescent="0.25">
      <c r="A63" s="442"/>
      <c r="B63" s="424"/>
      <c r="C63" s="128" t="s">
        <v>2375</v>
      </c>
      <c r="D63" s="286"/>
      <c r="E63" s="283"/>
      <c r="F63" s="15" t="s">
        <v>990</v>
      </c>
      <c r="G63" s="15" t="s">
        <v>530</v>
      </c>
      <c r="H63" s="15" t="s">
        <v>527</v>
      </c>
      <c r="I63" s="15" t="s">
        <v>517</v>
      </c>
      <c r="J63" s="15" t="s">
        <v>770</v>
      </c>
      <c r="K63" s="15" t="s">
        <v>5</v>
      </c>
      <c r="L63" s="15" t="s">
        <v>774</v>
      </c>
      <c r="M63" s="16" t="s">
        <v>813</v>
      </c>
      <c r="N63" s="169" t="s">
        <v>966</v>
      </c>
    </row>
    <row r="64" spans="1:14" s="89" customFormat="1" ht="30" customHeight="1" x14ac:dyDescent="0.25">
      <c r="A64" s="442"/>
      <c r="B64" s="424"/>
      <c r="C64" s="369" t="s">
        <v>2376</v>
      </c>
      <c r="D64" s="295"/>
      <c r="E64" s="293"/>
      <c r="F64" s="64" t="s">
        <v>2296</v>
      </c>
      <c r="G64" s="64" t="s">
        <v>530</v>
      </c>
      <c r="H64" s="64" t="s">
        <v>527</v>
      </c>
      <c r="I64" s="64" t="s">
        <v>517</v>
      </c>
      <c r="J64" s="64" t="s">
        <v>772</v>
      </c>
      <c r="K64" s="64" t="s">
        <v>5</v>
      </c>
      <c r="L64" s="64" t="s">
        <v>585</v>
      </c>
      <c r="M64" s="150" t="s">
        <v>2299</v>
      </c>
      <c r="N64" s="171" t="s">
        <v>966</v>
      </c>
    </row>
    <row r="65" spans="1:14" s="89" customFormat="1" ht="30" customHeight="1" x14ac:dyDescent="0.25">
      <c r="A65" s="442"/>
      <c r="B65" s="424"/>
      <c r="C65" s="366" t="s">
        <v>2052</v>
      </c>
      <c r="D65" s="300" t="s">
        <v>2302</v>
      </c>
      <c r="E65" s="301" t="s">
        <v>2303</v>
      </c>
      <c r="F65" s="66" t="s">
        <v>986</v>
      </c>
      <c r="G65" s="66" t="s">
        <v>525</v>
      </c>
      <c r="H65" s="66" t="s">
        <v>527</v>
      </c>
      <c r="I65" s="66" t="s">
        <v>517</v>
      </c>
      <c r="J65" s="66" t="s">
        <v>772</v>
      </c>
      <c r="K65" s="66" t="s">
        <v>45</v>
      </c>
      <c r="L65" s="66" t="s">
        <v>585</v>
      </c>
      <c r="M65" s="368" t="s">
        <v>2299</v>
      </c>
      <c r="N65" s="168" t="s">
        <v>966</v>
      </c>
    </row>
    <row r="66" spans="1:14" s="89" customFormat="1" ht="30" customHeight="1" x14ac:dyDescent="0.25">
      <c r="A66" s="442"/>
      <c r="B66" s="424"/>
      <c r="C66" s="75" t="s">
        <v>2730</v>
      </c>
      <c r="D66" s="296"/>
      <c r="E66" s="294"/>
      <c r="F66" s="64" t="s">
        <v>990</v>
      </c>
      <c r="G66" s="64" t="s">
        <v>530</v>
      </c>
      <c r="H66" s="64" t="s">
        <v>527</v>
      </c>
      <c r="I66" s="64" t="s">
        <v>517</v>
      </c>
      <c r="J66" s="64" t="s">
        <v>994</v>
      </c>
      <c r="K66" s="64" t="s">
        <v>5</v>
      </c>
      <c r="L66" s="64" t="s">
        <v>2384</v>
      </c>
      <c r="M66" s="150" t="s">
        <v>773</v>
      </c>
      <c r="N66" s="171" t="s">
        <v>966</v>
      </c>
    </row>
    <row r="67" spans="1:14" s="89" customFormat="1" ht="30" customHeight="1" x14ac:dyDescent="0.25">
      <c r="A67" s="442"/>
      <c r="B67" s="424"/>
      <c r="C67" s="275" t="s">
        <v>2731</v>
      </c>
      <c r="D67" s="292"/>
      <c r="E67" s="289"/>
      <c r="F67" s="66" t="s">
        <v>986</v>
      </c>
      <c r="G67" s="66" t="s">
        <v>525</v>
      </c>
      <c r="H67" s="66" t="s">
        <v>527</v>
      </c>
      <c r="I67" s="66" t="s">
        <v>517</v>
      </c>
      <c r="J67" s="65" t="s">
        <v>520</v>
      </c>
      <c r="K67" s="66" t="s">
        <v>45</v>
      </c>
      <c r="L67" s="66" t="s">
        <v>2384</v>
      </c>
      <c r="M67" s="368" t="s">
        <v>773</v>
      </c>
      <c r="N67" s="168" t="s">
        <v>966</v>
      </c>
    </row>
    <row r="68" spans="1:14" s="89" customFormat="1" ht="30" customHeight="1" x14ac:dyDescent="0.25">
      <c r="A68" s="442"/>
      <c r="B68" s="424"/>
      <c r="C68" s="366" t="s">
        <v>2377</v>
      </c>
      <c r="D68" s="296"/>
      <c r="E68" s="294"/>
      <c r="F68" s="64" t="s">
        <v>2382</v>
      </c>
      <c r="G68" s="64" t="s">
        <v>530</v>
      </c>
      <c r="H68" s="64" t="s">
        <v>527</v>
      </c>
      <c r="I68" s="64" t="s">
        <v>517</v>
      </c>
      <c r="J68" s="64" t="s">
        <v>994</v>
      </c>
      <c r="K68" s="64" t="s">
        <v>5</v>
      </c>
      <c r="L68" s="64" t="s">
        <v>2385</v>
      </c>
      <c r="M68" s="150" t="s">
        <v>771</v>
      </c>
      <c r="N68" s="171" t="s">
        <v>966</v>
      </c>
    </row>
    <row r="69" spans="1:14" s="89" customFormat="1" ht="30" customHeight="1" x14ac:dyDescent="0.25">
      <c r="A69" s="442"/>
      <c r="B69" s="424"/>
      <c r="C69" s="275" t="s">
        <v>2378</v>
      </c>
      <c r="D69" s="292"/>
      <c r="E69" s="289"/>
      <c r="F69" s="66" t="s">
        <v>986</v>
      </c>
      <c r="G69" s="66" t="s">
        <v>525</v>
      </c>
      <c r="H69" s="66" t="s">
        <v>527</v>
      </c>
      <c r="I69" s="66" t="s">
        <v>517</v>
      </c>
      <c r="J69" s="65" t="s">
        <v>520</v>
      </c>
      <c r="K69" s="370" t="s">
        <v>45</v>
      </c>
      <c r="L69" s="66" t="s">
        <v>2385</v>
      </c>
      <c r="M69" s="368" t="s">
        <v>773</v>
      </c>
      <c r="N69" s="175" t="s">
        <v>966</v>
      </c>
    </row>
    <row r="70" spans="1:14" s="89" customFormat="1" ht="45" customHeight="1" x14ac:dyDescent="0.25">
      <c r="A70" s="442"/>
      <c r="B70" s="424"/>
      <c r="C70" s="75" t="s">
        <v>2386</v>
      </c>
      <c r="D70" s="296"/>
      <c r="E70" s="294"/>
      <c r="F70" s="64" t="s">
        <v>989</v>
      </c>
      <c r="G70" s="64" t="s">
        <v>550</v>
      </c>
      <c r="H70" s="64" t="s">
        <v>551</v>
      </c>
      <c r="I70" s="64" t="s">
        <v>517</v>
      </c>
      <c r="J70" s="64" t="s">
        <v>770</v>
      </c>
      <c r="K70" s="64" t="s">
        <v>5</v>
      </c>
      <c r="L70" s="64" t="s">
        <v>96</v>
      </c>
      <c r="M70" s="150" t="s">
        <v>2843</v>
      </c>
      <c r="N70" s="171" t="s">
        <v>966</v>
      </c>
    </row>
    <row r="71" spans="1:14" s="89" customFormat="1" ht="45" customHeight="1" x14ac:dyDescent="0.25">
      <c r="A71" s="442"/>
      <c r="B71" s="424"/>
      <c r="C71" s="76" t="s">
        <v>2387</v>
      </c>
      <c r="D71" s="292"/>
      <c r="E71" s="289"/>
      <c r="F71" s="66" t="s">
        <v>988</v>
      </c>
      <c r="G71" s="66" t="s">
        <v>2383</v>
      </c>
      <c r="H71" s="66" t="s">
        <v>527</v>
      </c>
      <c r="I71" s="66" t="s">
        <v>517</v>
      </c>
      <c r="J71" s="66" t="s">
        <v>770</v>
      </c>
      <c r="K71" s="66" t="s">
        <v>45</v>
      </c>
      <c r="L71" s="66" t="s">
        <v>96</v>
      </c>
      <c r="M71" s="368" t="s">
        <v>778</v>
      </c>
      <c r="N71" s="168" t="s">
        <v>966</v>
      </c>
    </row>
    <row r="72" spans="1:14" s="89" customFormat="1" ht="60" customHeight="1" x14ac:dyDescent="0.25">
      <c r="A72" s="442"/>
      <c r="B72" s="424"/>
      <c r="C72" s="128" t="s">
        <v>2379</v>
      </c>
      <c r="D72" s="288"/>
      <c r="E72" s="105"/>
      <c r="F72" s="66" t="s">
        <v>989</v>
      </c>
      <c r="G72" s="66" t="s">
        <v>788</v>
      </c>
      <c r="H72" s="66" t="s">
        <v>551</v>
      </c>
      <c r="I72" s="66" t="s">
        <v>517</v>
      </c>
      <c r="J72" s="66" t="s">
        <v>770</v>
      </c>
      <c r="K72" s="66" t="s">
        <v>5</v>
      </c>
      <c r="L72" s="66" t="s">
        <v>774</v>
      </c>
      <c r="M72" s="368" t="s">
        <v>813</v>
      </c>
      <c r="N72" s="169" t="s">
        <v>966</v>
      </c>
    </row>
    <row r="73" spans="1:14" s="89" customFormat="1" ht="30" customHeight="1" x14ac:dyDescent="0.25">
      <c r="A73" s="442"/>
      <c r="B73" s="424"/>
      <c r="C73" s="75" t="s">
        <v>2732</v>
      </c>
      <c r="D73" s="296"/>
      <c r="E73" s="294"/>
      <c r="F73" s="64" t="s">
        <v>987</v>
      </c>
      <c r="G73" s="64" t="s">
        <v>550</v>
      </c>
      <c r="H73" s="64" t="s">
        <v>551</v>
      </c>
      <c r="I73" s="64" t="s">
        <v>517</v>
      </c>
      <c r="J73" s="64" t="s">
        <v>994</v>
      </c>
      <c r="K73" s="64" t="s">
        <v>5</v>
      </c>
      <c r="L73" s="64" t="s">
        <v>2384</v>
      </c>
      <c r="M73" s="150" t="s">
        <v>773</v>
      </c>
      <c r="N73" s="371" t="s">
        <v>966</v>
      </c>
    </row>
    <row r="74" spans="1:14" s="89" customFormat="1" ht="30" customHeight="1" x14ac:dyDescent="0.25">
      <c r="A74" s="442"/>
      <c r="B74" s="424"/>
      <c r="C74" s="275" t="s">
        <v>2733</v>
      </c>
      <c r="D74" s="292"/>
      <c r="E74" s="289"/>
      <c r="F74" s="66" t="s">
        <v>988</v>
      </c>
      <c r="G74" s="66" t="s">
        <v>525</v>
      </c>
      <c r="H74" s="66" t="s">
        <v>527</v>
      </c>
      <c r="I74" s="66" t="s">
        <v>517</v>
      </c>
      <c r="J74" s="66" t="s">
        <v>520</v>
      </c>
      <c r="K74" s="66" t="s">
        <v>45</v>
      </c>
      <c r="L74" s="66" t="s">
        <v>2384</v>
      </c>
      <c r="M74" s="368" t="s">
        <v>773</v>
      </c>
      <c r="N74" s="168" t="s">
        <v>966</v>
      </c>
    </row>
    <row r="75" spans="1:14" s="89" customFormat="1" ht="30" customHeight="1" x14ac:dyDescent="0.25">
      <c r="A75" s="442"/>
      <c r="B75" s="424"/>
      <c r="C75" s="366" t="s">
        <v>2380</v>
      </c>
      <c r="D75" s="296"/>
      <c r="E75" s="294"/>
      <c r="F75" s="65" t="s">
        <v>2388</v>
      </c>
      <c r="G75" s="65" t="s">
        <v>550</v>
      </c>
      <c r="H75" s="65" t="s">
        <v>551</v>
      </c>
      <c r="I75" s="65" t="s">
        <v>517</v>
      </c>
      <c r="J75" s="64" t="s">
        <v>994</v>
      </c>
      <c r="K75" s="65" t="s">
        <v>5</v>
      </c>
      <c r="L75" s="64" t="s">
        <v>2385</v>
      </c>
      <c r="M75" s="150" t="s">
        <v>771</v>
      </c>
      <c r="N75" s="171" t="s">
        <v>966</v>
      </c>
    </row>
    <row r="76" spans="1:14" s="89" customFormat="1" ht="30" customHeight="1" x14ac:dyDescent="0.25">
      <c r="A76" s="442"/>
      <c r="B76" s="424"/>
      <c r="C76" s="275" t="s">
        <v>2381</v>
      </c>
      <c r="D76" s="292"/>
      <c r="E76" s="289"/>
      <c r="F76" s="66" t="s">
        <v>988</v>
      </c>
      <c r="G76" s="66" t="s">
        <v>525</v>
      </c>
      <c r="H76" s="66" t="s">
        <v>527</v>
      </c>
      <c r="I76" s="66" t="s">
        <v>517</v>
      </c>
      <c r="J76" s="65" t="s">
        <v>520</v>
      </c>
      <c r="K76" s="370" t="s">
        <v>45</v>
      </c>
      <c r="L76" s="66" t="s">
        <v>2385</v>
      </c>
      <c r="M76" s="368" t="s">
        <v>773</v>
      </c>
      <c r="N76" s="175" t="s">
        <v>966</v>
      </c>
    </row>
    <row r="77" spans="1:14" s="89" customFormat="1" ht="187.5" customHeight="1" x14ac:dyDescent="0.25">
      <c r="A77" s="442"/>
      <c r="B77" s="424"/>
      <c r="C77" s="59" t="s">
        <v>2065</v>
      </c>
      <c r="D77" s="300" t="s">
        <v>2302</v>
      </c>
      <c r="E77" s="301" t="s">
        <v>2303</v>
      </c>
      <c r="F77" s="119" t="s">
        <v>888</v>
      </c>
      <c r="G77" s="15" t="s">
        <v>527</v>
      </c>
      <c r="H77" s="66" t="s">
        <v>551</v>
      </c>
      <c r="I77" s="15" t="s">
        <v>517</v>
      </c>
      <c r="J77" s="15" t="s">
        <v>777</v>
      </c>
      <c r="K77" s="15" t="s">
        <v>5</v>
      </c>
      <c r="L77" s="15" t="s">
        <v>96</v>
      </c>
      <c r="M77" s="16" t="s">
        <v>789</v>
      </c>
      <c r="N77" s="169" t="s">
        <v>966</v>
      </c>
    </row>
    <row r="78" spans="1:14" s="89" customFormat="1" ht="187.5" customHeight="1" x14ac:dyDescent="0.25">
      <c r="A78" s="442"/>
      <c r="B78" s="424"/>
      <c r="C78" s="76" t="s">
        <v>2066</v>
      </c>
      <c r="D78" s="292"/>
      <c r="E78" s="289"/>
      <c r="F78" s="119" t="s">
        <v>889</v>
      </c>
      <c r="G78" s="15" t="s">
        <v>527</v>
      </c>
      <c r="H78" s="66" t="s">
        <v>551</v>
      </c>
      <c r="I78" s="15" t="s">
        <v>517</v>
      </c>
      <c r="J78" s="15" t="s">
        <v>777</v>
      </c>
      <c r="K78" s="15" t="s">
        <v>5</v>
      </c>
      <c r="L78" s="15" t="s">
        <v>96</v>
      </c>
      <c r="M78" s="16" t="s">
        <v>790</v>
      </c>
      <c r="N78" s="169" t="s">
        <v>966</v>
      </c>
    </row>
    <row r="79" spans="1:14" s="89" customFormat="1" ht="45" customHeight="1" x14ac:dyDescent="0.25">
      <c r="A79" s="442"/>
      <c r="B79" s="424"/>
      <c r="C79" s="31" t="s">
        <v>592</v>
      </c>
      <c r="D79" s="288"/>
      <c r="E79" s="105"/>
      <c r="F79" s="64" t="s">
        <v>586</v>
      </c>
      <c r="G79" s="64" t="s">
        <v>530</v>
      </c>
      <c r="H79" s="64" t="s">
        <v>527</v>
      </c>
      <c r="I79" s="64" t="s">
        <v>517</v>
      </c>
      <c r="J79" s="64" t="s">
        <v>516</v>
      </c>
      <c r="K79" s="64" t="s">
        <v>5</v>
      </c>
      <c r="L79" s="64" t="s">
        <v>593</v>
      </c>
      <c r="M79" s="150"/>
      <c r="N79" s="171" t="s">
        <v>966</v>
      </c>
    </row>
    <row r="80" spans="1:14" s="89" customFormat="1" ht="45" customHeight="1" x14ac:dyDescent="0.25">
      <c r="A80" s="442"/>
      <c r="B80" s="424"/>
      <c r="C80" s="59" t="s">
        <v>2334</v>
      </c>
      <c r="D80" s="314" t="s">
        <v>2302</v>
      </c>
      <c r="E80" s="315" t="s">
        <v>2303</v>
      </c>
      <c r="F80" s="64" t="s">
        <v>594</v>
      </c>
      <c r="G80" s="64" t="s">
        <v>527</v>
      </c>
      <c r="H80" s="64" t="s">
        <v>516</v>
      </c>
      <c r="I80" s="64" t="s">
        <v>517</v>
      </c>
      <c r="J80" s="109" t="s">
        <v>828</v>
      </c>
      <c r="K80" s="64" t="s">
        <v>5</v>
      </c>
      <c r="L80" s="109" t="s">
        <v>597</v>
      </c>
      <c r="M80" s="16" t="s">
        <v>829</v>
      </c>
      <c r="N80" s="171" t="s">
        <v>966</v>
      </c>
    </row>
    <row r="81" spans="1:14" s="89" customFormat="1" ht="105" customHeight="1" x14ac:dyDescent="0.25">
      <c r="A81" s="442"/>
      <c r="B81" s="424"/>
      <c r="C81" s="59" t="s">
        <v>2335</v>
      </c>
      <c r="D81" s="316" t="s">
        <v>2302</v>
      </c>
      <c r="E81" s="316" t="s">
        <v>2303</v>
      </c>
      <c r="F81" s="109" t="str">
        <f>IF('PL EN'!$B$1="Polski","300x535 (pion) oraz 535x300 (poziom) + zaślepka 300x250","300x535 (vertical) and 535x300 (horizontal) + a 300x250 plug")</f>
        <v>300x535 (pion) oraz 535x300 (poziom) + zaślepka 300x250</v>
      </c>
      <c r="G81" s="64" t="s">
        <v>530</v>
      </c>
      <c r="H81" s="64"/>
      <c r="I81" s="64" t="s">
        <v>517</v>
      </c>
      <c r="J81" s="64" t="s">
        <v>520</v>
      </c>
      <c r="K81" s="64" t="s">
        <v>45</v>
      </c>
      <c r="L81" s="64" t="s">
        <v>96</v>
      </c>
      <c r="M81" s="16" t="s">
        <v>595</v>
      </c>
      <c r="N81" s="171" t="s">
        <v>966</v>
      </c>
    </row>
    <row r="82" spans="1:14" s="89" customFormat="1" ht="45" customHeight="1" x14ac:dyDescent="0.25">
      <c r="A82" s="442"/>
      <c r="B82" s="423"/>
      <c r="C82" s="319" t="s">
        <v>2336</v>
      </c>
      <c r="D82" s="317" t="s">
        <v>2302</v>
      </c>
      <c r="E82" s="318" t="s">
        <v>2303</v>
      </c>
      <c r="F82" s="26" t="s">
        <v>596</v>
      </c>
      <c r="G82" s="26" t="s">
        <v>527</v>
      </c>
      <c r="H82" s="26"/>
      <c r="I82" s="26"/>
      <c r="J82" s="27" t="s">
        <v>828</v>
      </c>
      <c r="K82" s="26" t="s">
        <v>5</v>
      </c>
      <c r="L82" s="27" t="s">
        <v>597</v>
      </c>
      <c r="M82" s="120"/>
      <c r="N82" s="173" t="s">
        <v>966</v>
      </c>
    </row>
    <row r="83" spans="1:14" s="89" customFormat="1" ht="75" customHeight="1" x14ac:dyDescent="0.25">
      <c r="A83" s="442"/>
      <c r="B83" s="420" t="s">
        <v>598</v>
      </c>
      <c r="C83" s="312" t="str">
        <f>IF('PL EN'!$B$1="Polski","Glonews na Stronie Głównej WP","Glonews on the WP Home Page")</f>
        <v>Glonews na Stronie Głównej WP</v>
      </c>
      <c r="D83" s="302" t="s">
        <v>2302</v>
      </c>
      <c r="E83" s="303" t="s">
        <v>2303</v>
      </c>
      <c r="F83" s="14" t="s">
        <v>995</v>
      </c>
      <c r="G83" s="13" t="s">
        <v>540</v>
      </c>
      <c r="H83" s="13" t="s">
        <v>527</v>
      </c>
      <c r="I83" s="13" t="s">
        <v>517</v>
      </c>
      <c r="J83" s="13" t="s">
        <v>612</v>
      </c>
      <c r="K83" s="13" t="s">
        <v>5</v>
      </c>
      <c r="L83" s="14" t="s">
        <v>96</v>
      </c>
      <c r="M83" s="426" t="s">
        <v>822</v>
      </c>
      <c r="N83" s="167" t="s">
        <v>966</v>
      </c>
    </row>
    <row r="84" spans="1:14" s="89" customFormat="1" ht="75" customHeight="1" x14ac:dyDescent="0.25">
      <c r="A84" s="442"/>
      <c r="B84" s="425"/>
      <c r="C84" s="313" t="s">
        <v>899</v>
      </c>
      <c r="D84" s="306" t="s">
        <v>2302</v>
      </c>
      <c r="E84" s="307" t="s">
        <v>2303</v>
      </c>
      <c r="F84" s="12" t="s">
        <v>599</v>
      </c>
      <c r="G84" s="12" t="s">
        <v>540</v>
      </c>
      <c r="H84" s="26" t="s">
        <v>516</v>
      </c>
      <c r="I84" s="12" t="s">
        <v>517</v>
      </c>
      <c r="J84" s="12" t="s">
        <v>600</v>
      </c>
      <c r="K84" s="12" t="s">
        <v>45</v>
      </c>
      <c r="L84" s="111" t="s">
        <v>96</v>
      </c>
      <c r="M84" s="427"/>
      <c r="N84" s="174" t="s">
        <v>966</v>
      </c>
    </row>
    <row r="85" spans="1:14" s="89" customFormat="1" ht="60" customHeight="1" x14ac:dyDescent="0.25">
      <c r="A85" s="442"/>
      <c r="B85" s="420" t="s">
        <v>751</v>
      </c>
      <c r="C85" s="312" t="s">
        <v>2561</v>
      </c>
      <c r="D85" s="302" t="s">
        <v>2302</v>
      </c>
      <c r="E85" s="303" t="s">
        <v>2303</v>
      </c>
      <c r="F85" s="13" t="s">
        <v>2558</v>
      </c>
      <c r="G85" s="14" t="s">
        <v>842</v>
      </c>
      <c r="H85" s="13"/>
      <c r="I85" s="13" t="s">
        <v>517</v>
      </c>
      <c r="J85" s="13"/>
      <c r="K85" s="13" t="s">
        <v>5</v>
      </c>
      <c r="L85" s="14" t="s">
        <v>830</v>
      </c>
      <c r="M85" s="426" t="s">
        <v>2612</v>
      </c>
      <c r="N85" s="167" t="s">
        <v>966</v>
      </c>
    </row>
    <row r="86" spans="1:14" s="89" customFormat="1" ht="60" customHeight="1" x14ac:dyDescent="0.25">
      <c r="A86" s="442"/>
      <c r="B86" s="421"/>
      <c r="C86" s="275" t="s">
        <v>2560</v>
      </c>
      <c r="D86" s="300"/>
      <c r="E86" s="301"/>
      <c r="F86" s="66" t="s">
        <v>2559</v>
      </c>
      <c r="G86" s="373" t="s">
        <v>842</v>
      </c>
      <c r="H86" s="66"/>
      <c r="I86" s="66" t="s">
        <v>517</v>
      </c>
      <c r="J86" s="66"/>
      <c r="K86" s="66" t="s">
        <v>45</v>
      </c>
      <c r="L86" s="373" t="s">
        <v>830</v>
      </c>
      <c r="M86" s="428"/>
      <c r="N86" s="175" t="s">
        <v>966</v>
      </c>
    </row>
    <row r="87" spans="1:14" s="89" customFormat="1" ht="45" customHeight="1" x14ac:dyDescent="0.25">
      <c r="A87" s="442"/>
      <c r="B87" s="420" t="s">
        <v>601</v>
      </c>
      <c r="C87" s="312" t="s">
        <v>601</v>
      </c>
      <c r="D87" s="302" t="s">
        <v>2302</v>
      </c>
      <c r="E87" s="303" t="s">
        <v>2303</v>
      </c>
      <c r="F87" s="13" t="s">
        <v>602</v>
      </c>
      <c r="G87" s="13" t="s">
        <v>530</v>
      </c>
      <c r="H87" s="13" t="s">
        <v>516</v>
      </c>
      <c r="I87" s="13"/>
      <c r="J87" s="13" t="s">
        <v>791</v>
      </c>
      <c r="K87" s="13" t="s">
        <v>5</v>
      </c>
      <c r="L87" s="14" t="s">
        <v>526</v>
      </c>
      <c r="M87" s="14" t="s">
        <v>604</v>
      </c>
      <c r="N87" s="167" t="s">
        <v>966</v>
      </c>
    </row>
    <row r="88" spans="1:14" s="89" customFormat="1" ht="45" customHeight="1" x14ac:dyDescent="0.25">
      <c r="A88" s="442"/>
      <c r="B88" s="421"/>
      <c r="C88" s="275" t="s">
        <v>900</v>
      </c>
      <c r="D88" s="304" t="s">
        <v>2302</v>
      </c>
      <c r="E88" s="305" t="s">
        <v>2303</v>
      </c>
      <c r="F88" s="15" t="s">
        <v>605</v>
      </c>
      <c r="G88" s="15" t="s">
        <v>547</v>
      </c>
      <c r="H88" s="15" t="s">
        <v>516</v>
      </c>
      <c r="I88" s="15"/>
      <c r="J88" s="15" t="s">
        <v>766</v>
      </c>
      <c r="K88" s="15" t="s">
        <v>45</v>
      </c>
      <c r="L88" s="16" t="s">
        <v>526</v>
      </c>
      <c r="M88" s="16" t="s">
        <v>496</v>
      </c>
      <c r="N88" s="169" t="s">
        <v>966</v>
      </c>
    </row>
    <row r="89" spans="1:14" s="89" customFormat="1" ht="165" customHeight="1" x14ac:dyDescent="0.25">
      <c r="A89" s="442"/>
      <c r="B89" s="425"/>
      <c r="C89" s="313" t="s">
        <v>606</v>
      </c>
      <c r="D89" s="306" t="s">
        <v>2302</v>
      </c>
      <c r="E89" s="307" t="s">
        <v>2303</v>
      </c>
      <c r="F89" s="12" t="s">
        <v>607</v>
      </c>
      <c r="G89" s="12" t="s">
        <v>527</v>
      </c>
      <c r="H89" s="12" t="s">
        <v>551</v>
      </c>
      <c r="I89" s="12"/>
      <c r="J89" s="66" t="s">
        <v>791</v>
      </c>
      <c r="K89" s="12" t="s">
        <v>5</v>
      </c>
      <c r="L89" s="113" t="s">
        <v>526</v>
      </c>
      <c r="M89" s="27" t="s">
        <v>608</v>
      </c>
      <c r="N89" s="170" t="s">
        <v>966</v>
      </c>
    </row>
    <row r="90" spans="1:14" s="89" customFormat="1" ht="105" customHeight="1" x14ac:dyDescent="0.25">
      <c r="A90" s="442"/>
      <c r="B90" s="54" t="s">
        <v>609</v>
      </c>
      <c r="C90" s="33" t="s">
        <v>609</v>
      </c>
      <c r="D90" s="302" t="s">
        <v>2302</v>
      </c>
      <c r="E90" s="303" t="s">
        <v>2303</v>
      </c>
      <c r="F90" s="14" t="str">
        <f>IF('PL EN'!$B$1="Polski","880x560, dopuszczalne również: 970x600, 970x300, 970x250","880x560, also acceptable: 970x600, 970x300, 970x250")</f>
        <v>880x560, dopuszczalne również: 970x600, 970x300, 970x250</v>
      </c>
      <c r="G90" s="13" t="s">
        <v>530</v>
      </c>
      <c r="H90" s="13" t="s">
        <v>527</v>
      </c>
      <c r="I90" s="13"/>
      <c r="J90" s="13" t="s">
        <v>792</v>
      </c>
      <c r="K90" s="13" t="s">
        <v>5</v>
      </c>
      <c r="L90" s="14" t="s">
        <v>526</v>
      </c>
      <c r="M90" s="14" t="s">
        <v>610</v>
      </c>
      <c r="N90" s="167" t="s">
        <v>966</v>
      </c>
    </row>
    <row r="91" spans="1:14" s="89" customFormat="1" ht="45" customHeight="1" x14ac:dyDescent="0.25">
      <c r="A91" s="442"/>
      <c r="B91" s="422" t="s">
        <v>611</v>
      </c>
      <c r="C91" s="312" t="s">
        <v>1606</v>
      </c>
      <c r="D91" s="302" t="s">
        <v>2302</v>
      </c>
      <c r="E91" s="303" t="s">
        <v>2303</v>
      </c>
      <c r="F91" s="14" t="s">
        <v>1608</v>
      </c>
      <c r="G91" s="13" t="s">
        <v>547</v>
      </c>
      <c r="H91" s="13" t="s">
        <v>527</v>
      </c>
      <c r="I91" s="13" t="s">
        <v>517</v>
      </c>
      <c r="J91" s="13" t="s">
        <v>612</v>
      </c>
      <c r="K91" s="13" t="s">
        <v>5</v>
      </c>
      <c r="L91" s="14" t="s">
        <v>96</v>
      </c>
      <c r="M91" s="14" t="s">
        <v>1603</v>
      </c>
      <c r="N91" s="167" t="s">
        <v>966</v>
      </c>
    </row>
    <row r="92" spans="1:14" s="89" customFormat="1" ht="45" customHeight="1" x14ac:dyDescent="0.25">
      <c r="A92" s="442"/>
      <c r="B92" s="424"/>
      <c r="C92" s="275" t="s">
        <v>1607</v>
      </c>
      <c r="D92" s="304" t="s">
        <v>2302</v>
      </c>
      <c r="E92" s="305" t="s">
        <v>2303</v>
      </c>
      <c r="F92" s="16" t="s">
        <v>2557</v>
      </c>
      <c r="G92" s="15" t="s">
        <v>547</v>
      </c>
      <c r="H92" s="15" t="s">
        <v>527</v>
      </c>
      <c r="I92" s="15" t="s">
        <v>517</v>
      </c>
      <c r="J92" s="15" t="s">
        <v>612</v>
      </c>
      <c r="K92" s="15" t="s">
        <v>5</v>
      </c>
      <c r="L92" s="16" t="s">
        <v>585</v>
      </c>
      <c r="M92" s="16" t="s">
        <v>1604</v>
      </c>
      <c r="N92" s="169" t="s">
        <v>966</v>
      </c>
    </row>
    <row r="93" spans="1:14" s="89" customFormat="1" ht="45" customHeight="1" x14ac:dyDescent="0.25">
      <c r="A93" s="442"/>
      <c r="B93" s="423"/>
      <c r="C93" s="313" t="str">
        <f>IF('PL EN'!$B$1="Polski","MidBox Mobile","Mobile MidBox")</f>
        <v>MidBox Mobile</v>
      </c>
      <c r="D93" s="308" t="s">
        <v>2302</v>
      </c>
      <c r="E93" s="309" t="s">
        <v>2303</v>
      </c>
      <c r="F93" s="107" t="s">
        <v>614</v>
      </c>
      <c r="G93" s="65" t="s">
        <v>530</v>
      </c>
      <c r="H93" s="65" t="s">
        <v>527</v>
      </c>
      <c r="I93" s="65" t="s">
        <v>517</v>
      </c>
      <c r="J93" s="65" t="s">
        <v>612</v>
      </c>
      <c r="K93" s="65" t="s">
        <v>45</v>
      </c>
      <c r="L93" s="107" t="s">
        <v>613</v>
      </c>
      <c r="M93" s="107"/>
      <c r="N93" s="174" t="s">
        <v>966</v>
      </c>
    </row>
    <row r="94" spans="1:14" s="89" customFormat="1" ht="60" customHeight="1" x14ac:dyDescent="0.25">
      <c r="A94" s="442"/>
      <c r="B94" s="422" t="s">
        <v>901</v>
      </c>
      <c r="C94" s="312" t="str">
        <f>IF('PL EN'!$B$1="Polski","Nagłówek Sponsorowany","Sponsored Header")</f>
        <v>Nagłówek Sponsorowany</v>
      </c>
      <c r="D94" s="302" t="s">
        <v>2302</v>
      </c>
      <c r="E94" s="303" t="s">
        <v>2303</v>
      </c>
      <c r="F94" s="14" t="s">
        <v>615</v>
      </c>
      <c r="G94" s="13" t="s">
        <v>558</v>
      </c>
      <c r="H94" s="13" t="s">
        <v>516</v>
      </c>
      <c r="I94" s="13" t="s">
        <v>517</v>
      </c>
      <c r="J94" s="13" t="s">
        <v>639</v>
      </c>
      <c r="K94" s="13" t="s">
        <v>5</v>
      </c>
      <c r="L94" s="14" t="s">
        <v>2747</v>
      </c>
      <c r="M94" s="14" t="s">
        <v>343</v>
      </c>
      <c r="N94" s="167" t="s">
        <v>966</v>
      </c>
    </row>
    <row r="95" spans="1:14" s="89" customFormat="1" ht="60" customHeight="1" x14ac:dyDescent="0.25">
      <c r="A95" s="442"/>
      <c r="B95" s="423"/>
      <c r="C95" s="326" t="str">
        <f>IF('PL EN'!$B$1="Polski","Nagłówek Sponsorowany z Tapetą","Sponsored Header with Wallpaper")</f>
        <v>Nagłówek Sponsorowany z Tapetą</v>
      </c>
      <c r="D95" s="323" t="s">
        <v>2302</v>
      </c>
      <c r="E95" s="309" t="s">
        <v>2303</v>
      </c>
      <c r="F95" s="129" t="str">
        <f>IF('PL EN'!$B$1="Polski","Wymiary tapet dla poszczególnych serwisów znajdują się pod hiperłączem","The dimensions of wallpapers for individual websites can be found under the link")</f>
        <v>Wymiary tapet dla poszczególnych serwisów znajdują się pod hiperłączem</v>
      </c>
      <c r="G95" s="65" t="s">
        <v>530</v>
      </c>
      <c r="H95" s="65" t="s">
        <v>516</v>
      </c>
      <c r="I95" s="65" t="s">
        <v>517</v>
      </c>
      <c r="J95" s="65" t="s">
        <v>639</v>
      </c>
      <c r="K95" s="65" t="s">
        <v>5</v>
      </c>
      <c r="L95" s="107" t="s">
        <v>2747</v>
      </c>
      <c r="M95" s="150" t="s">
        <v>793</v>
      </c>
      <c r="N95" s="170" t="s">
        <v>966</v>
      </c>
    </row>
    <row r="96" spans="1:14" s="89" customFormat="1" ht="45" customHeight="1" x14ac:dyDescent="0.25">
      <c r="A96" s="442"/>
      <c r="B96" s="422" t="s">
        <v>940</v>
      </c>
      <c r="C96" s="312" t="s">
        <v>902</v>
      </c>
      <c r="D96" s="302" t="s">
        <v>2302</v>
      </c>
      <c r="E96" s="303" t="s">
        <v>2303</v>
      </c>
      <c r="F96" s="14" t="s">
        <v>2749</v>
      </c>
      <c r="G96" s="13" t="s">
        <v>530</v>
      </c>
      <c r="H96" s="13" t="s">
        <v>516</v>
      </c>
      <c r="I96" s="13" t="s">
        <v>517</v>
      </c>
      <c r="J96" s="121" t="s">
        <v>794</v>
      </c>
      <c r="K96" s="13" t="s">
        <v>652</v>
      </c>
      <c r="L96" s="14" t="s">
        <v>577</v>
      </c>
      <c r="M96" s="14" t="s">
        <v>795</v>
      </c>
      <c r="N96" s="178" t="s">
        <v>966</v>
      </c>
    </row>
    <row r="97" spans="1:14" s="89" customFormat="1" ht="45" customHeight="1" x14ac:dyDescent="0.25">
      <c r="A97" s="442"/>
      <c r="B97" s="424"/>
      <c r="C97" s="59" t="s">
        <v>903</v>
      </c>
      <c r="D97" s="304" t="s">
        <v>2302</v>
      </c>
      <c r="E97" s="305" t="s">
        <v>2303</v>
      </c>
      <c r="F97" s="16" t="s">
        <v>616</v>
      </c>
      <c r="G97" s="15" t="s">
        <v>516</v>
      </c>
      <c r="H97" s="15" t="s">
        <v>516</v>
      </c>
      <c r="I97" s="15" t="s">
        <v>617</v>
      </c>
      <c r="J97" s="15" t="s">
        <v>2555</v>
      </c>
      <c r="K97" s="15" t="s">
        <v>5</v>
      </c>
      <c r="L97" s="15" t="s">
        <v>96</v>
      </c>
      <c r="M97" s="16" t="s">
        <v>848</v>
      </c>
      <c r="N97" s="169" t="s">
        <v>966</v>
      </c>
    </row>
    <row r="98" spans="1:14" s="89" customFormat="1" ht="105" customHeight="1" x14ac:dyDescent="0.25">
      <c r="A98" s="442"/>
      <c r="B98" s="424"/>
      <c r="C98" s="59" t="s">
        <v>618</v>
      </c>
      <c r="D98" s="314" t="s">
        <v>2302</v>
      </c>
      <c r="E98" s="315" t="s">
        <v>2303</v>
      </c>
      <c r="F98" s="99" t="s">
        <v>2748</v>
      </c>
      <c r="G98" s="58" t="s">
        <v>516</v>
      </c>
      <c r="H98" s="58" t="s">
        <v>516</v>
      </c>
      <c r="I98" s="58" t="s">
        <v>617</v>
      </c>
      <c r="J98" s="311"/>
      <c r="K98" s="58" t="s">
        <v>5</v>
      </c>
      <c r="L98" s="58" t="s">
        <v>603</v>
      </c>
      <c r="M98" s="99" t="s">
        <v>619</v>
      </c>
      <c r="N98" s="169" t="s">
        <v>966</v>
      </c>
    </row>
    <row r="99" spans="1:14" s="89" customFormat="1" ht="45" customHeight="1" x14ac:dyDescent="0.25">
      <c r="A99" s="442"/>
      <c r="B99" s="424"/>
      <c r="C99" s="310" t="s">
        <v>904</v>
      </c>
      <c r="D99" s="324"/>
      <c r="E99" s="325"/>
      <c r="F99" s="273" t="s">
        <v>2859</v>
      </c>
      <c r="G99" s="269" t="s">
        <v>547</v>
      </c>
      <c r="H99" s="269" t="s">
        <v>516</v>
      </c>
      <c r="I99" s="269" t="s">
        <v>517</v>
      </c>
      <c r="J99" s="269" t="s">
        <v>624</v>
      </c>
      <c r="K99" s="39" t="s">
        <v>45</v>
      </c>
      <c r="L99" s="39" t="s">
        <v>96</v>
      </c>
      <c r="M99" s="451" t="s">
        <v>622</v>
      </c>
      <c r="N99" s="168" t="s">
        <v>966</v>
      </c>
    </row>
    <row r="100" spans="1:14" s="89" customFormat="1" ht="30" customHeight="1" x14ac:dyDescent="0.25">
      <c r="A100" s="442"/>
      <c r="B100" s="424"/>
      <c r="C100" s="59" t="s">
        <v>620</v>
      </c>
      <c r="D100" s="300" t="s">
        <v>2302</v>
      </c>
      <c r="E100" s="301" t="s">
        <v>2303</v>
      </c>
      <c r="F100" s="272" t="s">
        <v>2079</v>
      </c>
      <c r="G100" s="66" t="s">
        <v>547</v>
      </c>
      <c r="H100" s="66" t="s">
        <v>516</v>
      </c>
      <c r="I100" s="66" t="s">
        <v>517</v>
      </c>
      <c r="J100" s="66" t="s">
        <v>2073</v>
      </c>
      <c r="K100" s="15" t="s">
        <v>5</v>
      </c>
      <c r="L100" s="16" t="s">
        <v>96</v>
      </c>
      <c r="M100" s="451"/>
      <c r="N100" s="169" t="s">
        <v>966</v>
      </c>
    </row>
    <row r="101" spans="1:14" s="89" customFormat="1" ht="45" customHeight="1" x14ac:dyDescent="0.25">
      <c r="A101" s="442"/>
      <c r="B101" s="424"/>
      <c r="C101" s="59" t="s">
        <v>905</v>
      </c>
      <c r="D101" s="304" t="s">
        <v>2302</v>
      </c>
      <c r="E101" s="301" t="s">
        <v>2303</v>
      </c>
      <c r="F101" s="16" t="s">
        <v>2076</v>
      </c>
      <c r="G101" s="15" t="s">
        <v>547</v>
      </c>
      <c r="H101" s="15" t="s">
        <v>516</v>
      </c>
      <c r="I101" s="15" t="s">
        <v>517</v>
      </c>
      <c r="J101" s="66" t="s">
        <v>625</v>
      </c>
      <c r="K101" s="65" t="s">
        <v>45</v>
      </c>
      <c r="L101" s="16" t="s">
        <v>96</v>
      </c>
      <c r="M101" s="451"/>
      <c r="N101" s="169" t="s">
        <v>966</v>
      </c>
    </row>
    <row r="102" spans="1:14" s="89" customFormat="1" ht="30" customHeight="1" x14ac:dyDescent="0.25">
      <c r="A102" s="442"/>
      <c r="B102" s="424"/>
      <c r="C102" s="56" t="s">
        <v>2297</v>
      </c>
      <c r="D102" s="298"/>
      <c r="E102" s="297"/>
      <c r="F102" s="16" t="s">
        <v>2079</v>
      </c>
      <c r="G102" s="15" t="s">
        <v>547</v>
      </c>
      <c r="H102" s="15" t="s">
        <v>516</v>
      </c>
      <c r="I102" s="15" t="s">
        <v>517</v>
      </c>
      <c r="J102" s="66" t="s">
        <v>2074</v>
      </c>
      <c r="K102" s="15" t="s">
        <v>5</v>
      </c>
      <c r="L102" s="16" t="s">
        <v>96</v>
      </c>
      <c r="M102" s="451"/>
      <c r="N102" s="169" t="s">
        <v>966</v>
      </c>
    </row>
    <row r="103" spans="1:14" s="89" customFormat="1" ht="45" customHeight="1" x14ac:dyDescent="0.25">
      <c r="A103" s="442"/>
      <c r="B103" s="424"/>
      <c r="C103" s="56" t="s">
        <v>2298</v>
      </c>
      <c r="D103" s="298"/>
      <c r="E103" s="297"/>
      <c r="F103" s="16" t="s">
        <v>2076</v>
      </c>
      <c r="G103" s="15" t="s">
        <v>547</v>
      </c>
      <c r="H103" s="15" t="s">
        <v>516</v>
      </c>
      <c r="I103" s="15" t="s">
        <v>517</v>
      </c>
      <c r="J103" s="66" t="s">
        <v>627</v>
      </c>
      <c r="K103" s="15" t="s">
        <v>45</v>
      </c>
      <c r="L103" s="16" t="s">
        <v>96</v>
      </c>
      <c r="M103" s="451"/>
      <c r="N103" s="169" t="s">
        <v>966</v>
      </c>
    </row>
    <row r="104" spans="1:14" s="89" customFormat="1" ht="45" customHeight="1" x14ac:dyDescent="0.25">
      <c r="A104" s="442"/>
      <c r="B104" s="424"/>
      <c r="C104" s="56" t="s">
        <v>906</v>
      </c>
      <c r="D104" s="298"/>
      <c r="E104" s="297"/>
      <c r="F104" s="16" t="s">
        <v>2076</v>
      </c>
      <c r="G104" s="15" t="s">
        <v>547</v>
      </c>
      <c r="H104" s="15" t="s">
        <v>516</v>
      </c>
      <c r="I104" s="15" t="s">
        <v>517</v>
      </c>
      <c r="J104" s="66" t="s">
        <v>623</v>
      </c>
      <c r="K104" s="15" t="s">
        <v>45</v>
      </c>
      <c r="L104" s="16" t="s">
        <v>96</v>
      </c>
      <c r="M104" s="451"/>
      <c r="N104" s="169" t="s">
        <v>966</v>
      </c>
    </row>
    <row r="105" spans="1:14" s="89" customFormat="1" ht="30" customHeight="1" x14ac:dyDescent="0.25">
      <c r="A105" s="442"/>
      <c r="B105" s="424"/>
      <c r="C105" s="56" t="s">
        <v>907</v>
      </c>
      <c r="D105" s="298"/>
      <c r="E105" s="297"/>
      <c r="F105" s="16" t="s">
        <v>2079</v>
      </c>
      <c r="G105" s="15" t="s">
        <v>547</v>
      </c>
      <c r="H105" s="15" t="s">
        <v>516</v>
      </c>
      <c r="I105" s="15" t="s">
        <v>517</v>
      </c>
      <c r="J105" s="66" t="s">
        <v>2075</v>
      </c>
      <c r="K105" s="15" t="s">
        <v>5</v>
      </c>
      <c r="L105" s="16" t="s">
        <v>96</v>
      </c>
      <c r="M105" s="451"/>
      <c r="N105" s="169" t="s">
        <v>966</v>
      </c>
    </row>
    <row r="106" spans="1:14" s="89" customFormat="1" ht="45" customHeight="1" x14ac:dyDescent="0.25">
      <c r="A106" s="442"/>
      <c r="B106" s="424"/>
      <c r="C106" s="56" t="s">
        <v>908</v>
      </c>
      <c r="D106" s="298"/>
      <c r="E106" s="297"/>
      <c r="F106" s="16" t="s">
        <v>2078</v>
      </c>
      <c r="G106" s="15" t="s">
        <v>547</v>
      </c>
      <c r="H106" s="15" t="s">
        <v>516</v>
      </c>
      <c r="I106" s="15" t="s">
        <v>517</v>
      </c>
      <c r="J106" s="66" t="s">
        <v>626</v>
      </c>
      <c r="K106" s="66" t="s">
        <v>45</v>
      </c>
      <c r="L106" s="16" t="s">
        <v>96</v>
      </c>
      <c r="M106" s="106"/>
      <c r="N106" s="175" t="s">
        <v>966</v>
      </c>
    </row>
    <row r="107" spans="1:14" s="89" customFormat="1" ht="30" customHeight="1" x14ac:dyDescent="0.25">
      <c r="A107" s="442"/>
      <c r="B107" s="424"/>
      <c r="C107" s="56" t="s">
        <v>628</v>
      </c>
      <c r="D107" s="298"/>
      <c r="E107" s="297"/>
      <c r="F107" s="16" t="s">
        <v>2079</v>
      </c>
      <c r="G107" s="15" t="s">
        <v>547</v>
      </c>
      <c r="H107" s="15" t="s">
        <v>516</v>
      </c>
      <c r="I107" s="15" t="s">
        <v>517</v>
      </c>
      <c r="J107" s="66" t="s">
        <v>629</v>
      </c>
      <c r="K107" s="66" t="s">
        <v>5</v>
      </c>
      <c r="L107" s="16" t="s">
        <v>96</v>
      </c>
      <c r="M107" s="94" t="s">
        <v>815</v>
      </c>
      <c r="N107" s="169" t="s">
        <v>966</v>
      </c>
    </row>
    <row r="108" spans="1:14" s="89" customFormat="1" ht="45" customHeight="1" x14ac:dyDescent="0.25">
      <c r="A108" s="442"/>
      <c r="B108" s="424"/>
      <c r="C108" s="56" t="s">
        <v>909</v>
      </c>
      <c r="D108" s="298"/>
      <c r="E108" s="297"/>
      <c r="F108" s="16" t="s">
        <v>2076</v>
      </c>
      <c r="G108" s="15" t="s">
        <v>547</v>
      </c>
      <c r="H108" s="15" t="s">
        <v>516</v>
      </c>
      <c r="I108" s="15" t="s">
        <v>517</v>
      </c>
      <c r="J108" s="66" t="s">
        <v>621</v>
      </c>
      <c r="K108" s="66" t="s">
        <v>45</v>
      </c>
      <c r="L108" s="16" t="s">
        <v>96</v>
      </c>
      <c r="M108" s="94"/>
      <c r="N108" s="169" t="s">
        <v>966</v>
      </c>
    </row>
    <row r="109" spans="1:14" s="89" customFormat="1" ht="157.5" customHeight="1" x14ac:dyDescent="0.25">
      <c r="A109" s="442"/>
      <c r="B109" s="424"/>
      <c r="C109" s="59" t="s">
        <v>910</v>
      </c>
      <c r="D109" s="300" t="s">
        <v>2302</v>
      </c>
      <c r="E109" s="301" t="s">
        <v>2303</v>
      </c>
      <c r="F109" s="272" t="s">
        <v>630</v>
      </c>
      <c r="G109" s="66" t="s">
        <v>547</v>
      </c>
      <c r="H109" s="66" t="s">
        <v>516</v>
      </c>
      <c r="I109" s="66" t="s">
        <v>517</v>
      </c>
      <c r="J109" s="66"/>
      <c r="K109" s="66" t="s">
        <v>45</v>
      </c>
      <c r="L109" s="85" t="s">
        <v>843</v>
      </c>
      <c r="M109" s="85" t="s">
        <v>631</v>
      </c>
      <c r="N109" s="168" t="s">
        <v>966</v>
      </c>
    </row>
    <row r="110" spans="1:14" s="89" customFormat="1" ht="45" customHeight="1" x14ac:dyDescent="0.25">
      <c r="A110" s="442"/>
      <c r="B110" s="424"/>
      <c r="C110" s="59" t="s">
        <v>632</v>
      </c>
      <c r="D110" s="304" t="s">
        <v>2302</v>
      </c>
      <c r="E110" s="305" t="s">
        <v>2303</v>
      </c>
      <c r="F110" s="16" t="s">
        <v>633</v>
      </c>
      <c r="G110" s="15" t="s">
        <v>547</v>
      </c>
      <c r="H110" s="15" t="s">
        <v>516</v>
      </c>
      <c r="I110" s="15" t="s">
        <v>517</v>
      </c>
      <c r="J110" s="15" t="s">
        <v>817</v>
      </c>
      <c r="K110" s="15" t="s">
        <v>652</v>
      </c>
      <c r="L110" s="16" t="s">
        <v>585</v>
      </c>
      <c r="M110" s="16" t="s">
        <v>634</v>
      </c>
      <c r="N110" s="169" t="s">
        <v>966</v>
      </c>
    </row>
    <row r="111" spans="1:14" s="89" customFormat="1" ht="75" customHeight="1" x14ac:dyDescent="0.25">
      <c r="A111" s="442"/>
      <c r="B111" s="423"/>
      <c r="C111" s="313" t="s">
        <v>635</v>
      </c>
      <c r="D111" s="317" t="s">
        <v>2302</v>
      </c>
      <c r="E111" s="307" t="s">
        <v>2303</v>
      </c>
      <c r="F111" s="270" t="s">
        <v>2751</v>
      </c>
      <c r="G111" s="65" t="s">
        <v>547</v>
      </c>
      <c r="H111" s="65" t="s">
        <v>516</v>
      </c>
      <c r="I111" s="65" t="s">
        <v>517</v>
      </c>
      <c r="J111" s="65" t="s">
        <v>816</v>
      </c>
      <c r="K111" s="65" t="s">
        <v>5</v>
      </c>
      <c r="L111" s="27" t="s">
        <v>636</v>
      </c>
      <c r="M111" s="150" t="s">
        <v>637</v>
      </c>
      <c r="N111" s="170" t="s">
        <v>966</v>
      </c>
    </row>
    <row r="112" spans="1:14" s="89" customFormat="1" ht="75" customHeight="1" x14ac:dyDescent="0.25">
      <c r="A112" s="442"/>
      <c r="B112" s="443" t="s">
        <v>638</v>
      </c>
      <c r="C112" s="312" t="s">
        <v>638</v>
      </c>
      <c r="D112" s="302" t="s">
        <v>2302</v>
      </c>
      <c r="E112" s="303" t="s">
        <v>2303</v>
      </c>
      <c r="F112" s="14" t="s">
        <v>996</v>
      </c>
      <c r="G112" s="13" t="s">
        <v>550</v>
      </c>
      <c r="H112" s="13" t="s">
        <v>516</v>
      </c>
      <c r="I112" s="13" t="s">
        <v>517</v>
      </c>
      <c r="J112" s="13" t="s">
        <v>639</v>
      </c>
      <c r="K112" s="13" t="s">
        <v>5</v>
      </c>
      <c r="L112" s="108" t="s">
        <v>796</v>
      </c>
      <c r="M112" s="14" t="s">
        <v>797</v>
      </c>
      <c r="N112" s="167" t="s">
        <v>966</v>
      </c>
    </row>
    <row r="113" spans="1:14" s="89" customFormat="1" ht="75" customHeight="1" x14ac:dyDescent="0.25">
      <c r="A113" s="442"/>
      <c r="B113" s="443"/>
      <c r="C113" s="59" t="s">
        <v>911</v>
      </c>
      <c r="D113" s="300" t="s">
        <v>2302</v>
      </c>
      <c r="E113" s="301" t="s">
        <v>2303</v>
      </c>
      <c r="F113" s="66" t="s">
        <v>640</v>
      </c>
      <c r="G113" s="66" t="s">
        <v>547</v>
      </c>
      <c r="H113" s="66" t="s">
        <v>516</v>
      </c>
      <c r="I113" s="66" t="s">
        <v>517</v>
      </c>
      <c r="J113" s="66" t="s">
        <v>641</v>
      </c>
      <c r="K113" s="66" t="s">
        <v>45</v>
      </c>
      <c r="L113" s="108" t="s">
        <v>2552</v>
      </c>
      <c r="M113" s="148" t="s">
        <v>448</v>
      </c>
      <c r="N113" s="168" t="s">
        <v>966</v>
      </c>
    </row>
    <row r="114" spans="1:14" s="89" customFormat="1" ht="75" customHeight="1" x14ac:dyDescent="0.25">
      <c r="A114" s="442"/>
      <c r="B114" s="443"/>
      <c r="C114" s="59" t="s">
        <v>642</v>
      </c>
      <c r="D114" s="300" t="s">
        <v>2302</v>
      </c>
      <c r="E114" s="301" t="s">
        <v>2303</v>
      </c>
      <c r="F114" s="108" t="s">
        <v>643</v>
      </c>
      <c r="G114" s="66" t="s">
        <v>547</v>
      </c>
      <c r="H114" s="66" t="s">
        <v>516</v>
      </c>
      <c r="I114" s="66" t="s">
        <v>517</v>
      </c>
      <c r="J114" s="66" t="s">
        <v>641</v>
      </c>
      <c r="K114" s="66" t="s">
        <v>45</v>
      </c>
      <c r="L114" s="108" t="s">
        <v>2350</v>
      </c>
      <c r="M114" s="148" t="s">
        <v>644</v>
      </c>
      <c r="N114" s="168" t="s">
        <v>966</v>
      </c>
    </row>
    <row r="115" spans="1:14" s="89" customFormat="1" ht="67.5" customHeight="1" x14ac:dyDescent="0.25">
      <c r="A115" s="442"/>
      <c r="B115" s="443"/>
      <c r="C115" s="59" t="s">
        <v>645</v>
      </c>
      <c r="D115" s="304" t="s">
        <v>2302</v>
      </c>
      <c r="E115" s="305" t="s">
        <v>2303</v>
      </c>
      <c r="F115" s="15" t="s">
        <v>849</v>
      </c>
      <c r="G115" s="15" t="s">
        <v>527</v>
      </c>
      <c r="H115" s="15" t="s">
        <v>516</v>
      </c>
      <c r="I115" s="15" t="s">
        <v>517</v>
      </c>
      <c r="J115" s="15" t="s">
        <v>639</v>
      </c>
      <c r="K115" s="15" t="s">
        <v>5</v>
      </c>
      <c r="L115" s="108" t="s">
        <v>798</v>
      </c>
      <c r="M115" s="16" t="s">
        <v>991</v>
      </c>
      <c r="N115" s="169" t="s">
        <v>966</v>
      </c>
    </row>
    <row r="116" spans="1:14" s="89" customFormat="1" ht="105" customHeight="1" x14ac:dyDescent="0.25">
      <c r="A116" s="442"/>
      <c r="B116" s="443"/>
      <c r="C116" s="59" t="s">
        <v>646</v>
      </c>
      <c r="D116" s="304" t="s">
        <v>2302</v>
      </c>
      <c r="E116" s="305" t="s">
        <v>2303</v>
      </c>
      <c r="F116" s="15" t="s">
        <v>850</v>
      </c>
      <c r="G116" s="15" t="s">
        <v>647</v>
      </c>
      <c r="H116" s="15" t="s">
        <v>516</v>
      </c>
      <c r="I116" s="15" t="s">
        <v>564</v>
      </c>
      <c r="J116" s="15" t="s">
        <v>639</v>
      </c>
      <c r="K116" s="15" t="s">
        <v>5</v>
      </c>
      <c r="L116" s="108" t="s">
        <v>96</v>
      </c>
      <c r="M116" s="16" t="s">
        <v>992</v>
      </c>
      <c r="N116" s="169" t="s">
        <v>966</v>
      </c>
    </row>
    <row r="117" spans="1:14" s="89" customFormat="1" ht="105" customHeight="1" x14ac:dyDescent="0.25">
      <c r="A117" s="442"/>
      <c r="B117" s="443"/>
      <c r="C117" s="313" t="s">
        <v>648</v>
      </c>
      <c r="D117" s="317" t="s">
        <v>2302</v>
      </c>
      <c r="E117" s="318" t="s">
        <v>2303</v>
      </c>
      <c r="F117" s="26" t="s">
        <v>851</v>
      </c>
      <c r="G117" s="26" t="s">
        <v>647</v>
      </c>
      <c r="H117" s="26" t="s">
        <v>516</v>
      </c>
      <c r="I117" s="26" t="s">
        <v>564</v>
      </c>
      <c r="J117" s="26" t="s">
        <v>639</v>
      </c>
      <c r="K117" s="26" t="s">
        <v>5</v>
      </c>
      <c r="L117" s="27" t="s">
        <v>96</v>
      </c>
      <c r="M117" s="397" t="s">
        <v>993</v>
      </c>
      <c r="N117" s="170" t="s">
        <v>966</v>
      </c>
    </row>
    <row r="118" spans="1:14" s="89" customFormat="1" ht="96.75" customHeight="1" x14ac:dyDescent="0.25">
      <c r="A118" s="442"/>
      <c r="B118" s="429" t="s">
        <v>649</v>
      </c>
      <c r="C118" s="59" t="s">
        <v>650</v>
      </c>
      <c r="D118" s="300" t="s">
        <v>2302</v>
      </c>
      <c r="E118" s="301" t="s">
        <v>2303</v>
      </c>
      <c r="F118" s="85" t="s">
        <v>997</v>
      </c>
      <c r="G118" s="66" t="s">
        <v>525</v>
      </c>
      <c r="H118" s="66" t="s">
        <v>527</v>
      </c>
      <c r="I118" s="66" t="s">
        <v>560</v>
      </c>
      <c r="J118" s="66"/>
      <c r="K118" s="66" t="s">
        <v>45</v>
      </c>
      <c r="L118" s="66" t="s">
        <v>565</v>
      </c>
      <c r="M118" s="395" t="s">
        <v>651</v>
      </c>
      <c r="N118" s="169" t="s">
        <v>966</v>
      </c>
    </row>
    <row r="119" spans="1:14" s="89" customFormat="1" ht="45" customHeight="1" x14ac:dyDescent="0.25">
      <c r="A119" s="442"/>
      <c r="B119" s="430"/>
      <c r="C119" s="59" t="s">
        <v>912</v>
      </c>
      <c r="D119" s="300" t="s">
        <v>2302</v>
      </c>
      <c r="E119" s="301" t="s">
        <v>2303</v>
      </c>
      <c r="F119" s="85"/>
      <c r="G119" s="66" t="s">
        <v>527</v>
      </c>
      <c r="H119" s="66"/>
      <c r="I119" s="66" t="s">
        <v>517</v>
      </c>
      <c r="J119" s="108" t="s">
        <v>824</v>
      </c>
      <c r="K119" s="66" t="s">
        <v>45</v>
      </c>
      <c r="L119" s="66" t="s">
        <v>823</v>
      </c>
      <c r="M119" s="148" t="s">
        <v>461</v>
      </c>
      <c r="N119" s="168" t="s">
        <v>966</v>
      </c>
    </row>
    <row r="120" spans="1:14" s="89" customFormat="1" ht="45" customHeight="1" x14ac:dyDescent="0.25">
      <c r="A120" s="442"/>
      <c r="B120" s="430"/>
      <c r="C120" s="76" t="s">
        <v>649</v>
      </c>
      <c r="D120" s="280"/>
      <c r="E120" s="277"/>
      <c r="F120" s="66" t="s">
        <v>569</v>
      </c>
      <c r="G120" s="66" t="s">
        <v>525</v>
      </c>
      <c r="H120" s="66" t="s">
        <v>527</v>
      </c>
      <c r="I120" s="66" t="s">
        <v>517</v>
      </c>
      <c r="J120" s="108" t="s">
        <v>831</v>
      </c>
      <c r="K120" s="66" t="s">
        <v>652</v>
      </c>
      <c r="L120" s="66" t="s">
        <v>565</v>
      </c>
      <c r="M120" s="148" t="s">
        <v>461</v>
      </c>
      <c r="N120" s="168" t="s">
        <v>966</v>
      </c>
    </row>
    <row r="121" spans="1:14" s="89" customFormat="1" ht="86.25" customHeight="1" x14ac:dyDescent="0.25">
      <c r="A121" s="442"/>
      <c r="B121" s="430"/>
      <c r="C121" s="274" t="s">
        <v>913</v>
      </c>
      <c r="D121" s="300" t="s">
        <v>2302</v>
      </c>
      <c r="E121" s="301" t="s">
        <v>2303</v>
      </c>
      <c r="F121" s="66" t="s">
        <v>740</v>
      </c>
      <c r="G121" s="66" t="s">
        <v>525</v>
      </c>
      <c r="H121" s="66" t="s">
        <v>527</v>
      </c>
      <c r="I121" s="66" t="s">
        <v>517</v>
      </c>
      <c r="J121" s="133" t="s">
        <v>831</v>
      </c>
      <c r="K121" s="66" t="s">
        <v>45</v>
      </c>
      <c r="L121" s="66" t="s">
        <v>565</v>
      </c>
      <c r="M121" s="148" t="s">
        <v>855</v>
      </c>
      <c r="N121" s="168" t="s">
        <v>966</v>
      </c>
    </row>
    <row r="122" spans="1:14" s="89" customFormat="1" ht="30" customHeight="1" x14ac:dyDescent="0.25">
      <c r="A122" s="442"/>
      <c r="B122" s="430"/>
      <c r="C122" s="59" t="s">
        <v>914</v>
      </c>
      <c r="D122" s="327"/>
      <c r="E122" s="328"/>
      <c r="F122" s="16" t="s">
        <v>569</v>
      </c>
      <c r="G122" s="15" t="s">
        <v>525</v>
      </c>
      <c r="H122" s="15" t="s">
        <v>527</v>
      </c>
      <c r="I122" s="15" t="s">
        <v>517</v>
      </c>
      <c r="J122" s="15" t="s">
        <v>653</v>
      </c>
      <c r="K122" s="66" t="s">
        <v>45</v>
      </c>
      <c r="L122" s="15" t="s">
        <v>96</v>
      </c>
      <c r="M122" s="16"/>
      <c r="N122" s="169" t="s">
        <v>966</v>
      </c>
    </row>
    <row r="123" spans="1:14" s="89" customFormat="1" ht="45" customHeight="1" x14ac:dyDescent="0.25">
      <c r="A123" s="442"/>
      <c r="B123" s="430"/>
      <c r="C123" s="31" t="s">
        <v>915</v>
      </c>
      <c r="D123" s="329"/>
      <c r="E123" s="330"/>
      <c r="F123" s="15" t="s">
        <v>569</v>
      </c>
      <c r="G123" s="15" t="s">
        <v>525</v>
      </c>
      <c r="H123" s="15"/>
      <c r="I123" s="15" t="s">
        <v>517</v>
      </c>
      <c r="J123" s="16" t="s">
        <v>832</v>
      </c>
      <c r="K123" s="15" t="s">
        <v>521</v>
      </c>
      <c r="L123" s="15" t="s">
        <v>654</v>
      </c>
      <c r="M123" s="16" t="s">
        <v>655</v>
      </c>
      <c r="N123" s="169" t="s">
        <v>966</v>
      </c>
    </row>
    <row r="124" spans="1:14" s="89" customFormat="1" ht="40.5" customHeight="1" x14ac:dyDescent="0.25">
      <c r="A124" s="442"/>
      <c r="B124" s="431"/>
      <c r="C124" s="59" t="s">
        <v>916</v>
      </c>
      <c r="D124" s="304" t="s">
        <v>2302</v>
      </c>
      <c r="E124" s="305" t="s">
        <v>2303</v>
      </c>
      <c r="F124" s="15" t="s">
        <v>569</v>
      </c>
      <c r="G124" s="15" t="s">
        <v>527</v>
      </c>
      <c r="H124" s="15" t="s">
        <v>527</v>
      </c>
      <c r="I124" s="15" t="s">
        <v>517</v>
      </c>
      <c r="J124" s="108" t="s">
        <v>831</v>
      </c>
      <c r="K124" s="15" t="s">
        <v>45</v>
      </c>
      <c r="L124" s="15" t="s">
        <v>565</v>
      </c>
      <c r="M124" s="16"/>
      <c r="N124" s="169" t="s">
        <v>966</v>
      </c>
    </row>
    <row r="125" spans="1:14" s="89" customFormat="1" ht="187.5" customHeight="1" x14ac:dyDescent="0.25">
      <c r="A125" s="442"/>
      <c r="B125" s="429" t="s">
        <v>656</v>
      </c>
      <c r="C125" s="312" t="s">
        <v>967</v>
      </c>
      <c r="D125" s="302" t="s">
        <v>2302</v>
      </c>
      <c r="E125" s="303" t="s">
        <v>2303</v>
      </c>
      <c r="F125" s="13" t="s">
        <v>580</v>
      </c>
      <c r="G125" s="13" t="s">
        <v>530</v>
      </c>
      <c r="H125" s="13" t="s">
        <v>527</v>
      </c>
      <c r="I125" s="13" t="s">
        <v>517</v>
      </c>
      <c r="J125" s="14" t="s">
        <v>520</v>
      </c>
      <c r="K125" s="13" t="s">
        <v>45</v>
      </c>
      <c r="L125" s="13" t="s">
        <v>565</v>
      </c>
      <c r="M125" s="14" t="s">
        <v>2333</v>
      </c>
      <c r="N125" s="178" t="s">
        <v>966</v>
      </c>
    </row>
    <row r="126" spans="1:14" s="89" customFormat="1" ht="30" customHeight="1" x14ac:dyDescent="0.25">
      <c r="A126" s="442"/>
      <c r="B126" s="430"/>
      <c r="C126" s="76" t="s">
        <v>657</v>
      </c>
      <c r="D126" s="280"/>
      <c r="E126" s="277"/>
      <c r="F126" s="66" t="s">
        <v>580</v>
      </c>
      <c r="G126" s="66" t="s">
        <v>530</v>
      </c>
      <c r="H126" s="66" t="s">
        <v>527</v>
      </c>
      <c r="I126" s="66" t="s">
        <v>517</v>
      </c>
      <c r="J126" s="66" t="s">
        <v>801</v>
      </c>
      <c r="K126" s="66" t="s">
        <v>5</v>
      </c>
      <c r="L126" s="66" t="s">
        <v>565</v>
      </c>
      <c r="M126" s="176"/>
      <c r="N126" s="169" t="s">
        <v>966</v>
      </c>
    </row>
    <row r="127" spans="1:14" s="89" customFormat="1" ht="98.25" customHeight="1" x14ac:dyDescent="0.25">
      <c r="A127" s="442"/>
      <c r="B127" s="430"/>
      <c r="C127" s="76" t="s">
        <v>917</v>
      </c>
      <c r="D127" s="300" t="s">
        <v>2302</v>
      </c>
      <c r="E127" s="301" t="s">
        <v>2303</v>
      </c>
      <c r="F127" s="66" t="s">
        <v>580</v>
      </c>
      <c r="G127" s="66" t="s">
        <v>530</v>
      </c>
      <c r="H127" s="66" t="s">
        <v>527</v>
      </c>
      <c r="I127" s="66" t="s">
        <v>517</v>
      </c>
      <c r="J127" s="66" t="s">
        <v>520</v>
      </c>
      <c r="K127" s="66" t="s">
        <v>45</v>
      </c>
      <c r="L127" s="108" t="s">
        <v>833</v>
      </c>
      <c r="M127" s="148" t="s">
        <v>658</v>
      </c>
      <c r="N127" s="168" t="s">
        <v>966</v>
      </c>
    </row>
    <row r="128" spans="1:14" s="89" customFormat="1" ht="30" customHeight="1" x14ac:dyDescent="0.25">
      <c r="A128" s="442"/>
      <c r="B128" s="430"/>
      <c r="C128" s="76" t="s">
        <v>918</v>
      </c>
      <c r="D128" s="280"/>
      <c r="E128" s="277"/>
      <c r="F128" s="55" t="s">
        <v>580</v>
      </c>
      <c r="G128" s="66" t="s">
        <v>530</v>
      </c>
      <c r="H128" s="66" t="s">
        <v>527</v>
      </c>
      <c r="I128" s="66" t="s">
        <v>517</v>
      </c>
      <c r="J128" s="66" t="s">
        <v>659</v>
      </c>
      <c r="K128" s="66" t="s">
        <v>5</v>
      </c>
      <c r="L128" s="66" t="s">
        <v>96</v>
      </c>
      <c r="M128" s="16"/>
      <c r="N128" s="169" t="s">
        <v>966</v>
      </c>
    </row>
    <row r="129" spans="1:14" s="89" customFormat="1" ht="30" customHeight="1" x14ac:dyDescent="0.25">
      <c r="A129" s="442"/>
      <c r="B129" s="430"/>
      <c r="C129" s="320" t="s">
        <v>919</v>
      </c>
      <c r="D129" s="323" t="s">
        <v>2302</v>
      </c>
      <c r="E129" s="331" t="s">
        <v>2303</v>
      </c>
      <c r="F129" s="63" t="s">
        <v>580</v>
      </c>
      <c r="G129" s="64" t="s">
        <v>530</v>
      </c>
      <c r="H129" s="64" t="s">
        <v>527</v>
      </c>
      <c r="I129" s="64" t="s">
        <v>564</v>
      </c>
      <c r="J129" s="15" t="s">
        <v>660</v>
      </c>
      <c r="K129" s="64" t="s">
        <v>5</v>
      </c>
      <c r="L129" s="64" t="s">
        <v>96</v>
      </c>
      <c r="M129" s="16" t="s">
        <v>206</v>
      </c>
      <c r="N129" s="169" t="s">
        <v>966</v>
      </c>
    </row>
    <row r="130" spans="1:14" s="89" customFormat="1" ht="30" customHeight="1" x14ac:dyDescent="0.25">
      <c r="A130" s="442"/>
      <c r="B130" s="430"/>
      <c r="C130" s="57" t="s">
        <v>920</v>
      </c>
      <c r="D130" s="332"/>
      <c r="E130" s="333"/>
      <c r="F130" s="63" t="s">
        <v>580</v>
      </c>
      <c r="G130" s="64" t="s">
        <v>530</v>
      </c>
      <c r="H130" s="64" t="s">
        <v>527</v>
      </c>
      <c r="I130" s="64" t="s">
        <v>564</v>
      </c>
      <c r="J130" s="15" t="s">
        <v>661</v>
      </c>
      <c r="K130" s="64" t="s">
        <v>5</v>
      </c>
      <c r="L130" s="64" t="s">
        <v>96</v>
      </c>
      <c r="M130" s="16" t="str">
        <f>M129</f>
        <v>Floating Halfpage to forma reklamowa emitowana w prawej szpalcie, każdego modułu tematycznego na SG WP.</v>
      </c>
      <c r="N130" s="169" t="s">
        <v>966</v>
      </c>
    </row>
    <row r="131" spans="1:14" s="89" customFormat="1" ht="30" customHeight="1" x14ac:dyDescent="0.25">
      <c r="A131" s="442"/>
      <c r="B131" s="430"/>
      <c r="C131" s="57" t="s">
        <v>921</v>
      </c>
      <c r="D131" s="332"/>
      <c r="E131" s="333"/>
      <c r="F131" s="63" t="s">
        <v>580</v>
      </c>
      <c r="G131" s="64" t="s">
        <v>530</v>
      </c>
      <c r="H131" s="64" t="s">
        <v>527</v>
      </c>
      <c r="I131" s="64" t="s">
        <v>564</v>
      </c>
      <c r="J131" s="15" t="s">
        <v>662</v>
      </c>
      <c r="K131" s="64" t="s">
        <v>5</v>
      </c>
      <c r="L131" s="64" t="s">
        <v>96</v>
      </c>
      <c r="M131" s="16" t="str">
        <f>M129</f>
        <v>Floating Halfpage to forma reklamowa emitowana w prawej szpalcie, każdego modułu tematycznego na SG WP.</v>
      </c>
      <c r="N131" s="169" t="s">
        <v>966</v>
      </c>
    </row>
    <row r="132" spans="1:14" s="89" customFormat="1" ht="30" customHeight="1" x14ac:dyDescent="0.25">
      <c r="A132" s="442"/>
      <c r="B132" s="430"/>
      <c r="C132" s="57" t="s">
        <v>922</v>
      </c>
      <c r="D132" s="332"/>
      <c r="E132" s="333"/>
      <c r="F132" s="63" t="s">
        <v>580</v>
      </c>
      <c r="G132" s="64" t="s">
        <v>530</v>
      </c>
      <c r="H132" s="64" t="s">
        <v>527</v>
      </c>
      <c r="I132" s="64" t="s">
        <v>564</v>
      </c>
      <c r="J132" s="15" t="s">
        <v>663</v>
      </c>
      <c r="K132" s="64" t="s">
        <v>5</v>
      </c>
      <c r="L132" s="64" t="s">
        <v>96</v>
      </c>
      <c r="M132" s="16" t="str">
        <f>M129</f>
        <v>Floating Halfpage to forma reklamowa emitowana w prawej szpalcie, każdego modułu tematycznego na SG WP.</v>
      </c>
      <c r="N132" s="169" t="s">
        <v>966</v>
      </c>
    </row>
    <row r="133" spans="1:14" s="89" customFormat="1" ht="30" customHeight="1" x14ac:dyDescent="0.25">
      <c r="A133" s="442"/>
      <c r="B133" s="430"/>
      <c r="C133" s="57" t="s">
        <v>923</v>
      </c>
      <c r="D133" s="334"/>
      <c r="E133" s="333"/>
      <c r="F133" s="63" t="s">
        <v>580</v>
      </c>
      <c r="G133" s="64" t="s">
        <v>530</v>
      </c>
      <c r="H133" s="64" t="s">
        <v>527</v>
      </c>
      <c r="I133" s="64" t="s">
        <v>564</v>
      </c>
      <c r="J133" s="15" t="s">
        <v>664</v>
      </c>
      <c r="K133" s="64" t="s">
        <v>5</v>
      </c>
      <c r="L133" s="64" t="s">
        <v>96</v>
      </c>
      <c r="M133" s="16" t="str">
        <f>M129</f>
        <v>Floating Halfpage to forma reklamowa emitowana w prawej szpalcie, każdego modułu tematycznego na SG WP.</v>
      </c>
      <c r="N133" s="169" t="s">
        <v>966</v>
      </c>
    </row>
    <row r="134" spans="1:14" s="89" customFormat="1" ht="30" customHeight="1" x14ac:dyDescent="0.25">
      <c r="A134" s="442"/>
      <c r="B134" s="430"/>
      <c r="C134" s="57" t="s">
        <v>924</v>
      </c>
      <c r="D134" s="332"/>
      <c r="E134" s="333"/>
      <c r="F134" s="63" t="s">
        <v>580</v>
      </c>
      <c r="G134" s="64" t="s">
        <v>530</v>
      </c>
      <c r="H134" s="64" t="s">
        <v>527</v>
      </c>
      <c r="I134" s="64" t="s">
        <v>564</v>
      </c>
      <c r="J134" s="15" t="s">
        <v>665</v>
      </c>
      <c r="K134" s="64" t="s">
        <v>5</v>
      </c>
      <c r="L134" s="64" t="s">
        <v>96</v>
      </c>
      <c r="M134" s="16" t="str">
        <f>M129</f>
        <v>Floating Halfpage to forma reklamowa emitowana w prawej szpalcie, każdego modułu tematycznego na SG WP.</v>
      </c>
      <c r="N134" s="169" t="s">
        <v>966</v>
      </c>
    </row>
    <row r="135" spans="1:14" s="89" customFormat="1" ht="30" customHeight="1" x14ac:dyDescent="0.25">
      <c r="A135" s="442"/>
      <c r="B135" s="430"/>
      <c r="C135" s="57" t="s">
        <v>925</v>
      </c>
      <c r="D135" s="332"/>
      <c r="E135" s="333"/>
      <c r="F135" s="63" t="s">
        <v>580</v>
      </c>
      <c r="G135" s="64" t="s">
        <v>530</v>
      </c>
      <c r="H135" s="64" t="s">
        <v>527</v>
      </c>
      <c r="I135" s="64" t="s">
        <v>564</v>
      </c>
      <c r="J135" s="15" t="s">
        <v>666</v>
      </c>
      <c r="K135" s="64" t="s">
        <v>5</v>
      </c>
      <c r="L135" s="64" t="s">
        <v>96</v>
      </c>
      <c r="M135" s="16" t="str">
        <f>M129</f>
        <v>Floating Halfpage to forma reklamowa emitowana w prawej szpalcie, każdego modułu tematycznego na SG WP.</v>
      </c>
      <c r="N135" s="169" t="s">
        <v>966</v>
      </c>
    </row>
    <row r="136" spans="1:14" s="89" customFormat="1" ht="30" customHeight="1" x14ac:dyDescent="0.25">
      <c r="A136" s="442"/>
      <c r="B136" s="430"/>
      <c r="C136" s="57" t="s">
        <v>926</v>
      </c>
      <c r="D136" s="334"/>
      <c r="E136" s="335"/>
      <c r="F136" s="58" t="s">
        <v>580</v>
      </c>
      <c r="G136" s="15" t="s">
        <v>530</v>
      </c>
      <c r="H136" s="15" t="s">
        <v>527</v>
      </c>
      <c r="I136" s="15" t="s">
        <v>564</v>
      </c>
      <c r="J136" s="15" t="s">
        <v>667</v>
      </c>
      <c r="K136" s="15" t="s">
        <v>5</v>
      </c>
      <c r="L136" s="15" t="s">
        <v>96</v>
      </c>
      <c r="M136" s="241" t="str">
        <f>M129</f>
        <v>Floating Halfpage to forma reklamowa emitowana w prawej szpalcie, każdego modułu tematycznego na SG WP.</v>
      </c>
      <c r="N136" s="169" t="s">
        <v>966</v>
      </c>
    </row>
    <row r="137" spans="1:14" s="89" customFormat="1" ht="138.75" customHeight="1" x14ac:dyDescent="0.25">
      <c r="A137" s="442"/>
      <c r="B137" s="430"/>
      <c r="C137" s="59" t="s">
        <v>837</v>
      </c>
      <c r="D137" s="304" t="s">
        <v>2302</v>
      </c>
      <c r="E137" s="305" t="s">
        <v>2303</v>
      </c>
      <c r="F137" s="99" t="s">
        <v>983</v>
      </c>
      <c r="G137" s="15" t="s">
        <v>530</v>
      </c>
      <c r="H137" s="15"/>
      <c r="I137" s="15" t="s">
        <v>694</v>
      </c>
      <c r="J137" s="15"/>
      <c r="K137" s="15" t="s">
        <v>45</v>
      </c>
      <c r="L137" s="15"/>
      <c r="M137" s="124" t="s">
        <v>838</v>
      </c>
      <c r="N137" s="168" t="s">
        <v>966</v>
      </c>
    </row>
    <row r="138" spans="1:14" s="89" customFormat="1" ht="37.5" customHeight="1" x14ac:dyDescent="0.25">
      <c r="A138" s="442"/>
      <c r="B138" s="430"/>
      <c r="C138" s="59" t="s">
        <v>927</v>
      </c>
      <c r="D138" s="304" t="s">
        <v>2302</v>
      </c>
      <c r="E138" s="305" t="s">
        <v>2303</v>
      </c>
      <c r="F138" s="15"/>
      <c r="G138" s="15" t="s">
        <v>647</v>
      </c>
      <c r="H138" s="15" t="s">
        <v>516</v>
      </c>
      <c r="I138" s="15" t="s">
        <v>517</v>
      </c>
      <c r="J138" s="15" t="s">
        <v>520</v>
      </c>
      <c r="K138" s="15" t="s">
        <v>45</v>
      </c>
      <c r="L138" s="15" t="s">
        <v>825</v>
      </c>
      <c r="M138" s="16" t="s">
        <v>885</v>
      </c>
      <c r="N138" s="169" t="s">
        <v>966</v>
      </c>
    </row>
    <row r="139" spans="1:14" s="89" customFormat="1" ht="60" customHeight="1" x14ac:dyDescent="0.25">
      <c r="A139" s="442"/>
      <c r="B139" s="430"/>
      <c r="C139" s="59" t="s">
        <v>2606</v>
      </c>
      <c r="D139" s="304" t="s">
        <v>2302</v>
      </c>
      <c r="E139" s="305" t="s">
        <v>2303</v>
      </c>
      <c r="F139" s="16" t="s">
        <v>2607</v>
      </c>
      <c r="G139" s="15" t="s">
        <v>527</v>
      </c>
      <c r="H139" s="15" t="s">
        <v>516</v>
      </c>
      <c r="I139" s="15" t="s">
        <v>564</v>
      </c>
      <c r="J139" s="15" t="s">
        <v>520</v>
      </c>
      <c r="K139" s="15" t="s">
        <v>45</v>
      </c>
      <c r="L139" s="16" t="s">
        <v>804</v>
      </c>
      <c r="M139" s="16" t="s">
        <v>803</v>
      </c>
      <c r="N139" s="169" t="s">
        <v>966</v>
      </c>
    </row>
    <row r="140" spans="1:14" s="89" customFormat="1" ht="37.5" customHeight="1" x14ac:dyDescent="0.25">
      <c r="A140" s="442"/>
      <c r="B140" s="431"/>
      <c r="C140" s="110" t="s">
        <v>656</v>
      </c>
      <c r="D140" s="336"/>
      <c r="E140" s="337"/>
      <c r="F140" s="12" t="s">
        <v>668</v>
      </c>
      <c r="G140" s="12" t="s">
        <v>525</v>
      </c>
      <c r="H140" s="12" t="s">
        <v>527</v>
      </c>
      <c r="I140" s="12" t="s">
        <v>517</v>
      </c>
      <c r="J140" s="12" t="s">
        <v>802</v>
      </c>
      <c r="K140" s="12" t="s">
        <v>5</v>
      </c>
      <c r="L140" s="12" t="s">
        <v>844</v>
      </c>
      <c r="M140" s="27" t="s">
        <v>834</v>
      </c>
      <c r="N140" s="170" t="s">
        <v>966</v>
      </c>
    </row>
    <row r="141" spans="1:14" s="89" customFormat="1" ht="62.25" customHeight="1" x14ac:dyDescent="0.25">
      <c r="A141" s="442"/>
      <c r="B141" s="443" t="s">
        <v>669</v>
      </c>
      <c r="C141" s="312" t="s">
        <v>670</v>
      </c>
      <c r="D141" s="302" t="s">
        <v>2302</v>
      </c>
      <c r="E141" s="303" t="s">
        <v>2303</v>
      </c>
      <c r="F141" s="14" t="s">
        <v>2752</v>
      </c>
      <c r="G141" s="13" t="s">
        <v>527</v>
      </c>
      <c r="H141" s="13"/>
      <c r="I141" s="13" t="s">
        <v>671</v>
      </c>
      <c r="J141" s="15" t="s">
        <v>520</v>
      </c>
      <c r="K141" s="13" t="s">
        <v>5</v>
      </c>
      <c r="L141" s="14" t="s">
        <v>339</v>
      </c>
      <c r="M141" s="14" t="s">
        <v>672</v>
      </c>
      <c r="N141" s="167" t="s">
        <v>966</v>
      </c>
    </row>
    <row r="142" spans="1:14" s="89" customFormat="1" ht="62.25" customHeight="1" x14ac:dyDescent="0.25">
      <c r="A142" s="442"/>
      <c r="B142" s="443"/>
      <c r="C142" s="59" t="s">
        <v>965</v>
      </c>
      <c r="D142" s="300" t="s">
        <v>2302</v>
      </c>
      <c r="E142" s="301" t="s">
        <v>2303</v>
      </c>
      <c r="F142" s="16" t="s">
        <v>2744</v>
      </c>
      <c r="G142" s="66" t="s">
        <v>527</v>
      </c>
      <c r="H142" s="66" t="s">
        <v>551</v>
      </c>
      <c r="I142" s="66" t="s">
        <v>671</v>
      </c>
      <c r="J142" s="15" t="s">
        <v>520</v>
      </c>
      <c r="K142" s="66" t="s">
        <v>5</v>
      </c>
      <c r="L142" s="154"/>
      <c r="M142" s="154" t="s">
        <v>108</v>
      </c>
      <c r="N142" s="172" t="s">
        <v>966</v>
      </c>
    </row>
    <row r="143" spans="1:14" s="89" customFormat="1" ht="82.5" customHeight="1" x14ac:dyDescent="0.25">
      <c r="A143" s="442"/>
      <c r="B143" s="443"/>
      <c r="C143" s="59" t="s">
        <v>669</v>
      </c>
      <c r="D143" s="304" t="s">
        <v>2302</v>
      </c>
      <c r="E143" s="301" t="s">
        <v>2303</v>
      </c>
      <c r="F143" s="108" t="s">
        <v>2745</v>
      </c>
      <c r="G143" s="66" t="s">
        <v>527</v>
      </c>
      <c r="H143" s="66" t="s">
        <v>551</v>
      </c>
      <c r="I143" s="66" t="s">
        <v>671</v>
      </c>
      <c r="J143" s="15" t="s">
        <v>520</v>
      </c>
      <c r="K143" s="66" t="s">
        <v>5</v>
      </c>
      <c r="L143" s="15" t="s">
        <v>845</v>
      </c>
      <c r="M143" s="148" t="s">
        <v>673</v>
      </c>
      <c r="N143" s="168" t="s">
        <v>966</v>
      </c>
    </row>
    <row r="144" spans="1:14" s="89" customFormat="1" ht="172.5" customHeight="1" x14ac:dyDescent="0.25">
      <c r="A144" s="442"/>
      <c r="B144" s="443"/>
      <c r="C144" s="326" t="s">
        <v>928</v>
      </c>
      <c r="D144" s="304" t="s">
        <v>2302</v>
      </c>
      <c r="E144" s="305" t="s">
        <v>2303</v>
      </c>
      <c r="F144" s="16" t="s">
        <v>2746</v>
      </c>
      <c r="G144" s="15" t="s">
        <v>527</v>
      </c>
      <c r="H144" s="15" t="s">
        <v>551</v>
      </c>
      <c r="I144" s="15" t="s">
        <v>671</v>
      </c>
      <c r="J144" s="15" t="s">
        <v>520</v>
      </c>
      <c r="K144" s="15" t="s">
        <v>5</v>
      </c>
      <c r="L144" s="15" t="s">
        <v>845</v>
      </c>
      <c r="M144" s="16" t="s">
        <v>998</v>
      </c>
      <c r="N144" s="168" t="s">
        <v>966</v>
      </c>
    </row>
    <row r="145" spans="1:14" s="89" customFormat="1" ht="90" customHeight="1" x14ac:dyDescent="0.25">
      <c r="A145" s="442"/>
      <c r="B145" s="422" t="s">
        <v>674</v>
      </c>
      <c r="C145" s="321" t="s">
        <v>675</v>
      </c>
      <c r="D145" s="302" t="s">
        <v>2302</v>
      </c>
      <c r="E145" s="303" t="s">
        <v>2303</v>
      </c>
      <c r="F145" s="14" t="s">
        <v>1000</v>
      </c>
      <c r="G145" s="13" t="s">
        <v>527</v>
      </c>
      <c r="H145" s="13" t="s">
        <v>551</v>
      </c>
      <c r="I145" s="13" t="s">
        <v>517</v>
      </c>
      <c r="J145" s="13" t="s">
        <v>641</v>
      </c>
      <c r="K145" s="13" t="s">
        <v>5</v>
      </c>
      <c r="L145" s="14" t="s">
        <v>2349</v>
      </c>
      <c r="M145" s="17" t="s">
        <v>805</v>
      </c>
      <c r="N145" s="167" t="s">
        <v>966</v>
      </c>
    </row>
    <row r="146" spans="1:14" ht="90" customHeight="1" x14ac:dyDescent="0.25">
      <c r="A146" s="442"/>
      <c r="B146" s="423"/>
      <c r="C146" s="326" t="s">
        <v>1001</v>
      </c>
      <c r="D146" s="306" t="s">
        <v>2302</v>
      </c>
      <c r="E146" s="307" t="s">
        <v>2303</v>
      </c>
      <c r="F146" s="197" t="s">
        <v>883</v>
      </c>
      <c r="G146" s="12" t="s">
        <v>527</v>
      </c>
      <c r="H146" s="12" t="s">
        <v>551</v>
      </c>
      <c r="I146" s="12" t="s">
        <v>517</v>
      </c>
      <c r="J146" s="12" t="s">
        <v>641</v>
      </c>
      <c r="K146" s="12" t="s">
        <v>5</v>
      </c>
      <c r="L146" s="197" t="s">
        <v>2349</v>
      </c>
      <c r="M146" s="29" t="s">
        <v>805</v>
      </c>
      <c r="N146" s="170" t="s">
        <v>966</v>
      </c>
    </row>
    <row r="147" spans="1:14" ht="30" customHeight="1" x14ac:dyDescent="0.25">
      <c r="A147" s="442"/>
      <c r="B147" s="429" t="s">
        <v>676</v>
      </c>
      <c r="C147" s="320" t="s">
        <v>677</v>
      </c>
      <c r="D147" s="302" t="s">
        <v>2302</v>
      </c>
      <c r="E147" s="303" t="s">
        <v>2303</v>
      </c>
      <c r="F147" s="14" t="s">
        <v>569</v>
      </c>
      <c r="G147" s="13" t="s">
        <v>525</v>
      </c>
      <c r="H147" s="13" t="s">
        <v>527</v>
      </c>
      <c r="I147" s="13" t="s">
        <v>517</v>
      </c>
      <c r="J147" s="13" t="s">
        <v>678</v>
      </c>
      <c r="K147" s="13" t="s">
        <v>5</v>
      </c>
      <c r="L147" s="13" t="s">
        <v>96</v>
      </c>
      <c r="M147" s="453" t="s">
        <v>806</v>
      </c>
      <c r="N147" s="178" t="s">
        <v>966</v>
      </c>
    </row>
    <row r="148" spans="1:14" ht="30" customHeight="1" x14ac:dyDescent="0.25">
      <c r="A148" s="442"/>
      <c r="B148" s="430"/>
      <c r="C148" s="59" t="s">
        <v>679</v>
      </c>
      <c r="D148" s="338"/>
      <c r="E148" s="339"/>
      <c r="F148" s="16" t="s">
        <v>569</v>
      </c>
      <c r="G148" s="15" t="s">
        <v>525</v>
      </c>
      <c r="H148" s="15" t="s">
        <v>527</v>
      </c>
      <c r="I148" s="15" t="s">
        <v>517</v>
      </c>
      <c r="J148" s="15" t="s">
        <v>680</v>
      </c>
      <c r="K148" s="15" t="s">
        <v>5</v>
      </c>
      <c r="L148" s="15" t="s">
        <v>96</v>
      </c>
      <c r="M148" s="451"/>
      <c r="N148" s="172" t="s">
        <v>966</v>
      </c>
    </row>
    <row r="149" spans="1:14" ht="30" customHeight="1" x14ac:dyDescent="0.25">
      <c r="A149" s="442"/>
      <c r="B149" s="430"/>
      <c r="C149" s="59" t="s">
        <v>681</v>
      </c>
      <c r="D149" s="338"/>
      <c r="E149" s="339"/>
      <c r="F149" s="16" t="s">
        <v>569</v>
      </c>
      <c r="G149" s="15" t="s">
        <v>525</v>
      </c>
      <c r="H149" s="15" t="s">
        <v>527</v>
      </c>
      <c r="I149" s="15" t="s">
        <v>517</v>
      </c>
      <c r="J149" s="15" t="s">
        <v>682</v>
      </c>
      <c r="K149" s="15" t="s">
        <v>5</v>
      </c>
      <c r="L149" s="15" t="s">
        <v>96</v>
      </c>
      <c r="M149" s="451"/>
      <c r="N149" s="172" t="s">
        <v>966</v>
      </c>
    </row>
    <row r="150" spans="1:14" ht="30" customHeight="1" x14ac:dyDescent="0.25">
      <c r="A150" s="442"/>
      <c r="B150" s="430"/>
      <c r="C150" s="59" t="s">
        <v>683</v>
      </c>
      <c r="D150" s="398"/>
      <c r="E150" s="340"/>
      <c r="F150" s="108" t="s">
        <v>569</v>
      </c>
      <c r="G150" s="66" t="s">
        <v>525</v>
      </c>
      <c r="H150" s="66" t="s">
        <v>527</v>
      </c>
      <c r="I150" s="66" t="s">
        <v>517</v>
      </c>
      <c r="J150" s="15" t="s">
        <v>684</v>
      </c>
      <c r="K150" s="26" t="s">
        <v>5</v>
      </c>
      <c r="L150" s="66" t="s">
        <v>96</v>
      </c>
      <c r="M150" s="428"/>
      <c r="N150" s="172" t="s">
        <v>966</v>
      </c>
    </row>
    <row r="151" spans="1:14" ht="45" customHeight="1" x14ac:dyDescent="0.25">
      <c r="A151" s="34" t="s">
        <v>685</v>
      </c>
      <c r="B151" s="33" t="s">
        <v>686</v>
      </c>
      <c r="C151" s="33" t="s">
        <v>686</v>
      </c>
      <c r="D151" s="344" t="s">
        <v>2302</v>
      </c>
      <c r="E151" s="345" t="s">
        <v>2303</v>
      </c>
      <c r="G151" s="36" t="s">
        <v>687</v>
      </c>
      <c r="H151" s="11"/>
      <c r="I151" s="18" t="s">
        <v>688</v>
      </c>
      <c r="J151" s="123"/>
      <c r="K151" s="66" t="s">
        <v>652</v>
      </c>
      <c r="L151" s="18" t="s">
        <v>826</v>
      </c>
      <c r="M151" s="19" t="s">
        <v>2661</v>
      </c>
      <c r="N151" s="391" t="s">
        <v>966</v>
      </c>
    </row>
    <row r="152" spans="1:14" ht="60" customHeight="1" x14ac:dyDescent="0.25">
      <c r="A152" s="438" t="s">
        <v>689</v>
      </c>
      <c r="B152" s="422" t="s">
        <v>690</v>
      </c>
      <c r="C152" s="312" t="s">
        <v>932</v>
      </c>
      <c r="D152" s="346" t="s">
        <v>2302</v>
      </c>
      <c r="E152" s="347" t="s">
        <v>2303</v>
      </c>
      <c r="F152" s="61"/>
      <c r="G152" s="37" t="s">
        <v>550</v>
      </c>
      <c r="H152" s="38"/>
      <c r="I152" s="37" t="s">
        <v>517</v>
      </c>
      <c r="J152" s="37"/>
      <c r="K152" s="37"/>
      <c r="L152" s="37" t="s">
        <v>603</v>
      </c>
      <c r="M152" s="60" t="s">
        <v>814</v>
      </c>
      <c r="N152" s="178" t="s">
        <v>966</v>
      </c>
    </row>
    <row r="153" spans="1:14" ht="30" customHeight="1" x14ac:dyDescent="0.25">
      <c r="A153" s="439"/>
      <c r="B153" s="424"/>
      <c r="C153" s="59" t="s">
        <v>933</v>
      </c>
      <c r="D153" s="348" t="s">
        <v>2302</v>
      </c>
      <c r="E153" s="349" t="s">
        <v>2303</v>
      </c>
      <c r="F153" s="62"/>
      <c r="G153" s="39" t="s">
        <v>550</v>
      </c>
      <c r="H153" s="40"/>
      <c r="I153" s="39" t="s">
        <v>517</v>
      </c>
      <c r="J153" s="39"/>
      <c r="K153" s="39"/>
      <c r="L153" s="39" t="s">
        <v>603</v>
      </c>
      <c r="M153" s="39" t="s">
        <v>846</v>
      </c>
      <c r="N153" s="172" t="s">
        <v>966</v>
      </c>
    </row>
    <row r="154" spans="1:14" ht="37.5" customHeight="1" x14ac:dyDescent="0.25">
      <c r="A154" s="439"/>
      <c r="B154" s="424"/>
      <c r="C154" s="59" t="s">
        <v>691</v>
      </c>
      <c r="D154" s="350" t="s">
        <v>2302</v>
      </c>
      <c r="E154" s="315" t="s">
        <v>2303</v>
      </c>
      <c r="F154" s="98"/>
      <c r="G154" s="58" t="s">
        <v>550</v>
      </c>
      <c r="H154" s="97"/>
      <c r="I154" s="58" t="s">
        <v>517</v>
      </c>
      <c r="J154" s="58"/>
      <c r="K154" s="58"/>
      <c r="L154" s="58" t="s">
        <v>603</v>
      </c>
      <c r="M154" s="99" t="s">
        <v>269</v>
      </c>
      <c r="N154" s="172" t="s">
        <v>966</v>
      </c>
    </row>
    <row r="155" spans="1:14" ht="45" customHeight="1" x14ac:dyDescent="0.25">
      <c r="A155" s="439"/>
      <c r="B155" s="423"/>
      <c r="C155" s="326" t="s">
        <v>692</v>
      </c>
      <c r="D155" s="314" t="s">
        <v>2302</v>
      </c>
      <c r="E155" s="351" t="s">
        <v>2303</v>
      </c>
      <c r="F155" s="299"/>
      <c r="G155" s="55" t="s">
        <v>550</v>
      </c>
      <c r="H155" s="96"/>
      <c r="I155" s="55" t="s">
        <v>517</v>
      </c>
      <c r="J155" s="55"/>
      <c r="K155" s="55"/>
      <c r="L155" s="55" t="s">
        <v>603</v>
      </c>
      <c r="M155" s="108" t="s">
        <v>807</v>
      </c>
      <c r="N155" s="384" t="s">
        <v>966</v>
      </c>
    </row>
    <row r="156" spans="1:14" ht="37.5" customHeight="1" x14ac:dyDescent="0.25">
      <c r="A156" s="438" t="s">
        <v>117</v>
      </c>
      <c r="B156" s="443" t="s">
        <v>117</v>
      </c>
      <c r="C156" s="312" t="s">
        <v>934</v>
      </c>
      <c r="D156" s="352" t="s">
        <v>2302</v>
      </c>
      <c r="E156" s="347" t="s">
        <v>2303</v>
      </c>
      <c r="F156" s="60" t="s">
        <v>2353</v>
      </c>
      <c r="G156" s="37" t="s">
        <v>693</v>
      </c>
      <c r="H156" s="122" t="s">
        <v>516</v>
      </c>
      <c r="I156" s="13" t="s">
        <v>517</v>
      </c>
      <c r="J156" s="13" t="s">
        <v>808</v>
      </c>
      <c r="K156" s="37" t="s">
        <v>652</v>
      </c>
      <c r="L156" s="37" t="s">
        <v>565</v>
      </c>
      <c r="M156" s="60" t="s">
        <v>960</v>
      </c>
      <c r="N156" s="167" t="s">
        <v>966</v>
      </c>
    </row>
    <row r="157" spans="1:14" ht="37.5" customHeight="1" x14ac:dyDescent="0.25">
      <c r="A157" s="439"/>
      <c r="B157" s="443"/>
      <c r="C157" s="162" t="s">
        <v>959</v>
      </c>
      <c r="D157" s="353"/>
      <c r="E157" s="354"/>
      <c r="F157" s="155" t="s">
        <v>2320</v>
      </c>
      <c r="G157" s="156"/>
      <c r="H157" s="161"/>
      <c r="I157" s="66"/>
      <c r="J157" s="66"/>
      <c r="K157" s="156" t="s">
        <v>5</v>
      </c>
      <c r="L157" s="156" t="s">
        <v>827</v>
      </c>
      <c r="M157" s="155" t="s">
        <v>961</v>
      </c>
      <c r="N157" s="172" t="s">
        <v>966</v>
      </c>
    </row>
    <row r="158" spans="1:14" ht="30" customHeight="1" x14ac:dyDescent="0.25">
      <c r="A158" s="439"/>
      <c r="B158" s="443"/>
      <c r="C158" s="59" t="s">
        <v>695</v>
      </c>
      <c r="D158" s="314" t="s">
        <v>2302</v>
      </c>
      <c r="E158" s="315" t="s">
        <v>2303</v>
      </c>
      <c r="F158" s="99" t="s">
        <v>2320</v>
      </c>
      <c r="G158" s="58" t="s">
        <v>847</v>
      </c>
      <c r="H158" s="58"/>
      <c r="I158" s="58" t="s">
        <v>696</v>
      </c>
      <c r="J158" s="58"/>
      <c r="K158" s="58" t="s">
        <v>652</v>
      </c>
      <c r="L158" s="103"/>
      <c r="M158" s="99" t="s">
        <v>507</v>
      </c>
      <c r="N158" s="169" t="s">
        <v>966</v>
      </c>
    </row>
    <row r="159" spans="1:14" ht="30" customHeight="1" x14ac:dyDescent="0.25">
      <c r="A159" s="439"/>
      <c r="B159" s="443"/>
      <c r="C159" s="59" t="s">
        <v>697</v>
      </c>
      <c r="D159" s="355" t="s">
        <v>2302</v>
      </c>
      <c r="E159" s="356" t="s">
        <v>2303</v>
      </c>
      <c r="F159" s="99" t="s">
        <v>2320</v>
      </c>
      <c r="G159" s="58"/>
      <c r="H159" s="58"/>
      <c r="I159" s="58" t="s">
        <v>698</v>
      </c>
      <c r="J159" s="55"/>
      <c r="K159" s="55" t="s">
        <v>5</v>
      </c>
      <c r="L159" s="112" t="s">
        <v>827</v>
      </c>
      <c r="M159" s="418" t="s">
        <v>699</v>
      </c>
      <c r="N159" s="169" t="s">
        <v>966</v>
      </c>
    </row>
    <row r="160" spans="1:14" ht="30" customHeight="1" x14ac:dyDescent="0.25">
      <c r="A160" s="439"/>
      <c r="B160" s="443"/>
      <c r="C160" s="59" t="s">
        <v>935</v>
      </c>
      <c r="D160" s="314" t="s">
        <v>2302</v>
      </c>
      <c r="E160" s="315" t="s">
        <v>2303</v>
      </c>
      <c r="F160" s="99" t="s">
        <v>2320</v>
      </c>
      <c r="G160" s="58"/>
      <c r="H160" s="58"/>
      <c r="I160" s="58" t="s">
        <v>698</v>
      </c>
      <c r="J160" s="58"/>
      <c r="K160" s="58" t="s">
        <v>45</v>
      </c>
      <c r="L160" s="58" t="s">
        <v>835</v>
      </c>
      <c r="M160" s="454"/>
      <c r="N160" s="169" t="s">
        <v>966</v>
      </c>
    </row>
    <row r="161" spans="1:14" ht="45" customHeight="1" x14ac:dyDescent="0.25">
      <c r="A161" s="439"/>
      <c r="B161" s="443"/>
      <c r="C161" s="59" t="s">
        <v>936</v>
      </c>
      <c r="D161" s="314" t="s">
        <v>2302</v>
      </c>
      <c r="E161" s="315" t="s">
        <v>2303</v>
      </c>
      <c r="F161" s="58" t="s">
        <v>700</v>
      </c>
      <c r="G161" s="58" t="s">
        <v>515</v>
      </c>
      <c r="H161" s="101"/>
      <c r="I161" s="58" t="s">
        <v>701</v>
      </c>
      <c r="J161" s="101"/>
      <c r="K161" s="58" t="s">
        <v>5</v>
      </c>
      <c r="L161" s="58" t="s">
        <v>835</v>
      </c>
      <c r="M161" s="99" t="s">
        <v>2072</v>
      </c>
      <c r="N161" s="169" t="s">
        <v>966</v>
      </c>
    </row>
    <row r="162" spans="1:14" ht="52.5" customHeight="1" x14ac:dyDescent="0.25">
      <c r="A162" s="439"/>
      <c r="B162" s="443"/>
      <c r="C162" s="59" t="s">
        <v>702</v>
      </c>
      <c r="D162" s="314" t="s">
        <v>2302</v>
      </c>
      <c r="E162" s="315" t="s">
        <v>2303</v>
      </c>
      <c r="F162" s="99" t="s">
        <v>2320</v>
      </c>
      <c r="G162" s="58" t="s">
        <v>703</v>
      </c>
      <c r="H162" s="101"/>
      <c r="I162" s="58" t="s">
        <v>698</v>
      </c>
      <c r="J162" s="101"/>
      <c r="K162" s="58" t="s">
        <v>652</v>
      </c>
      <c r="L162" s="58" t="s">
        <v>835</v>
      </c>
      <c r="M162" s="99" t="s">
        <v>836</v>
      </c>
      <c r="N162" s="169" t="s">
        <v>966</v>
      </c>
    </row>
    <row r="163" spans="1:14" ht="60" customHeight="1" x14ac:dyDescent="0.25">
      <c r="A163" s="439"/>
      <c r="B163" s="443"/>
      <c r="C163" s="59" t="s">
        <v>705</v>
      </c>
      <c r="D163" s="314" t="s">
        <v>2302</v>
      </c>
      <c r="E163" s="315" t="s">
        <v>2303</v>
      </c>
      <c r="F163" s="99" t="s">
        <v>706</v>
      </c>
      <c r="G163" s="58" t="s">
        <v>525</v>
      </c>
      <c r="H163" s="101"/>
      <c r="I163" s="58" t="s">
        <v>517</v>
      </c>
      <c r="J163" s="101"/>
      <c r="K163" s="58" t="s">
        <v>652</v>
      </c>
      <c r="L163" s="58" t="s">
        <v>835</v>
      </c>
      <c r="M163" s="99" t="s">
        <v>707</v>
      </c>
      <c r="N163" s="169" t="s">
        <v>966</v>
      </c>
    </row>
    <row r="164" spans="1:14" ht="45" customHeight="1" x14ac:dyDescent="0.25">
      <c r="A164" s="439"/>
      <c r="B164" s="443"/>
      <c r="C164" s="59" t="s">
        <v>708</v>
      </c>
      <c r="D164" s="314" t="s">
        <v>2302</v>
      </c>
      <c r="E164" s="315" t="s">
        <v>2303</v>
      </c>
      <c r="F164" s="99" t="s">
        <v>706</v>
      </c>
      <c r="G164" s="58" t="s">
        <v>525</v>
      </c>
      <c r="H164" s="101"/>
      <c r="I164" s="58" t="s">
        <v>517</v>
      </c>
      <c r="J164" s="101"/>
      <c r="K164" s="58" t="s">
        <v>652</v>
      </c>
      <c r="L164" s="58" t="s">
        <v>565</v>
      </c>
      <c r="M164" s="99" t="s">
        <v>709</v>
      </c>
      <c r="N164" s="170" t="s">
        <v>966</v>
      </c>
    </row>
    <row r="165" spans="1:14" ht="60" customHeight="1" x14ac:dyDescent="0.25">
      <c r="A165" s="438" t="s">
        <v>710</v>
      </c>
      <c r="B165" s="357" t="s">
        <v>711</v>
      </c>
      <c r="C165" s="312" t="s">
        <v>711</v>
      </c>
      <c r="D165" s="352" t="s">
        <v>2302</v>
      </c>
      <c r="E165" s="347" t="s">
        <v>2303</v>
      </c>
      <c r="F165" s="14" t="s">
        <v>812</v>
      </c>
      <c r="G165" s="100"/>
      <c r="H165" s="102"/>
      <c r="I165" s="102"/>
      <c r="J165" s="102"/>
      <c r="K165" s="102"/>
      <c r="L165" s="37" t="s">
        <v>565</v>
      </c>
      <c r="M165" s="14" t="s">
        <v>811</v>
      </c>
      <c r="N165" s="168" t="s">
        <v>966</v>
      </c>
    </row>
    <row r="166" spans="1:14" ht="75" customHeight="1" x14ac:dyDescent="0.25">
      <c r="A166" s="439"/>
      <c r="B166" s="358" t="s">
        <v>945</v>
      </c>
      <c r="C166" s="59" t="s">
        <v>945</v>
      </c>
      <c r="D166" s="355" t="s">
        <v>2302</v>
      </c>
      <c r="E166" s="356" t="s">
        <v>2303</v>
      </c>
      <c r="F166" s="151" t="str">
        <f>F167</f>
        <v>970x200, 970x300, 940x200, 750x200, 300x250, 300x600, 585x455, 880x560, 225x280, 170x200, 160x600</v>
      </c>
      <c r="G166" s="157"/>
      <c r="H166" s="158"/>
      <c r="I166" s="158"/>
      <c r="J166" s="158"/>
      <c r="K166" s="158"/>
      <c r="L166" s="152" t="str">
        <f>L167</f>
        <v>WPM Zasięg</v>
      </c>
      <c r="M166" s="151" t="s">
        <v>946</v>
      </c>
      <c r="N166" s="392" t="s">
        <v>966</v>
      </c>
    </row>
    <row r="167" spans="1:14" ht="60" customHeight="1" x14ac:dyDescent="0.25">
      <c r="A167" s="439"/>
      <c r="B167" s="359" t="s">
        <v>929</v>
      </c>
      <c r="C167" s="59" t="s">
        <v>929</v>
      </c>
      <c r="D167" s="314" t="s">
        <v>2302</v>
      </c>
      <c r="E167" s="315" t="s">
        <v>2303</v>
      </c>
      <c r="F167" s="99" t="s">
        <v>429</v>
      </c>
      <c r="G167" s="103"/>
      <c r="H167" s="58"/>
      <c r="I167" s="58"/>
      <c r="J167" s="58"/>
      <c r="K167" s="58"/>
      <c r="L167" s="58" t="s">
        <v>565</v>
      </c>
      <c r="M167" s="99" t="s">
        <v>712</v>
      </c>
      <c r="N167" s="169" t="s">
        <v>966</v>
      </c>
    </row>
    <row r="168" spans="1:14" ht="60" customHeight="1" x14ac:dyDescent="0.25">
      <c r="A168" s="439"/>
      <c r="B168" s="359" t="s">
        <v>930</v>
      </c>
      <c r="C168" s="59" t="s">
        <v>930</v>
      </c>
      <c r="D168" s="314" t="s">
        <v>2302</v>
      </c>
      <c r="E168" s="315" t="s">
        <v>2303</v>
      </c>
      <c r="F168" s="99"/>
      <c r="G168" s="103"/>
      <c r="H168" s="58"/>
      <c r="I168" s="58"/>
      <c r="J168" s="58"/>
      <c r="K168" s="58"/>
      <c r="L168" s="58"/>
      <c r="M168" s="99" t="s">
        <v>713</v>
      </c>
      <c r="N168" s="400"/>
    </row>
    <row r="169" spans="1:14" ht="45" customHeight="1" x14ac:dyDescent="0.25">
      <c r="A169" s="439"/>
      <c r="B169" s="359" t="s">
        <v>931</v>
      </c>
      <c r="C169" s="59" t="s">
        <v>931</v>
      </c>
      <c r="D169" s="314" t="s">
        <v>2302</v>
      </c>
      <c r="E169" s="315" t="s">
        <v>2303</v>
      </c>
      <c r="F169" s="99" t="s">
        <v>2321</v>
      </c>
      <c r="G169" s="103" t="s">
        <v>550</v>
      </c>
      <c r="H169" s="58"/>
      <c r="I169" s="58"/>
      <c r="J169" s="58"/>
      <c r="K169" s="58"/>
      <c r="L169" s="58" t="s">
        <v>96</v>
      </c>
      <c r="M169" s="99" t="s">
        <v>944</v>
      </c>
      <c r="N169" s="169" t="s">
        <v>966</v>
      </c>
    </row>
    <row r="170" spans="1:14" ht="60" customHeight="1" x14ac:dyDescent="0.25">
      <c r="A170" s="439"/>
      <c r="B170" s="360" t="s">
        <v>951</v>
      </c>
      <c r="C170" s="59" t="s">
        <v>951</v>
      </c>
      <c r="D170" s="314" t="s">
        <v>2302</v>
      </c>
      <c r="E170" s="315" t="s">
        <v>2303</v>
      </c>
      <c r="F170" s="99" t="s">
        <v>953</v>
      </c>
      <c r="G170" s="103"/>
      <c r="H170" s="58"/>
      <c r="I170" s="58"/>
      <c r="J170" s="58"/>
      <c r="K170" s="58"/>
      <c r="L170" s="58"/>
      <c r="M170" s="99" t="s">
        <v>952</v>
      </c>
      <c r="N170" s="172" t="s">
        <v>966</v>
      </c>
    </row>
    <row r="171" spans="1:14" ht="60" customHeight="1" x14ac:dyDescent="0.25">
      <c r="A171" s="439"/>
      <c r="B171" s="360" t="s">
        <v>948</v>
      </c>
      <c r="C171" s="59" t="s">
        <v>948</v>
      </c>
      <c r="D171" s="304" t="s">
        <v>2302</v>
      </c>
      <c r="E171" s="305" t="s">
        <v>2303</v>
      </c>
      <c r="F171" s="15" t="s">
        <v>949</v>
      </c>
      <c r="G171" s="15" t="s">
        <v>525</v>
      </c>
      <c r="H171" s="15" t="s">
        <v>527</v>
      </c>
      <c r="I171" s="15" t="s">
        <v>517</v>
      </c>
      <c r="J171" s="16"/>
      <c r="K171" s="15" t="s">
        <v>45</v>
      </c>
      <c r="L171" s="15"/>
      <c r="M171" s="16" t="s">
        <v>950</v>
      </c>
      <c r="N171" s="392" t="s">
        <v>966</v>
      </c>
    </row>
    <row r="172" spans="1:14" ht="75" customHeight="1" x14ac:dyDescent="0.25">
      <c r="A172" s="439"/>
      <c r="B172" s="444" t="str">
        <f>IF('PL EN'!$B$1="Polski","Retail Dniówka / Tygodniówka","Daily / Weekly Retail Offer")</f>
        <v>Retail Dniówka / Tygodniówka</v>
      </c>
      <c r="C172" s="59" t="str">
        <f>IF('PL EN'!$B$1="Polski","Retail Dniówka / Tygodniówka","Daily / Weekly Retail Offer")</f>
        <v>Retail Dniówka / Tygodniówka</v>
      </c>
      <c r="D172" s="355" t="s">
        <v>2302</v>
      </c>
      <c r="E172" s="356" t="s">
        <v>2303</v>
      </c>
      <c r="F172" s="16" t="s">
        <v>2825</v>
      </c>
      <c r="G172" s="15" t="s">
        <v>647</v>
      </c>
      <c r="H172" s="15" t="s">
        <v>551</v>
      </c>
      <c r="I172" s="15"/>
      <c r="J172" s="15" t="s">
        <v>520</v>
      </c>
      <c r="K172" s="15" t="s">
        <v>5</v>
      </c>
      <c r="L172" s="16" t="s">
        <v>2926</v>
      </c>
      <c r="M172" s="418" t="s">
        <v>2927</v>
      </c>
      <c r="N172" s="172" t="s">
        <v>966</v>
      </c>
    </row>
    <row r="173" spans="1:14" ht="75" customHeight="1" x14ac:dyDescent="0.25">
      <c r="A173" s="439"/>
      <c r="B173" s="445"/>
      <c r="C173" s="415" t="str">
        <f>IF('PL EN'!$B$1="Polski","Retail Dniówka / Tygodniówka Mobile","Mobile Daily / Weekly Retail Offer")</f>
        <v>Retail Dniówka / Tygodniówka Mobile</v>
      </c>
      <c r="D173" s="314" t="s">
        <v>2302</v>
      </c>
      <c r="E173" s="315" t="s">
        <v>2303</v>
      </c>
      <c r="F173" s="16" t="s">
        <v>2826</v>
      </c>
      <c r="G173" s="15" t="s">
        <v>525</v>
      </c>
      <c r="H173" s="15" t="s">
        <v>527</v>
      </c>
      <c r="I173" s="15"/>
      <c r="J173" s="15" t="s">
        <v>518</v>
      </c>
      <c r="K173" s="15" t="s">
        <v>45</v>
      </c>
      <c r="L173" s="16" t="s">
        <v>2926</v>
      </c>
      <c r="M173" s="419"/>
      <c r="N173" s="179" t="s">
        <v>966</v>
      </c>
    </row>
    <row r="174" spans="1:14" ht="45" customHeight="1" x14ac:dyDescent="0.25">
      <c r="A174" s="439"/>
      <c r="B174" s="105" t="s">
        <v>714</v>
      </c>
      <c r="C174" s="104" t="s">
        <v>714</v>
      </c>
      <c r="D174" s="334"/>
      <c r="E174" s="335"/>
      <c r="F174" s="99" t="s">
        <v>715</v>
      </c>
      <c r="G174" s="15" t="s">
        <v>550</v>
      </c>
      <c r="H174" s="15"/>
      <c r="I174" s="15" t="s">
        <v>517</v>
      </c>
      <c r="J174" s="15" t="s">
        <v>716</v>
      </c>
      <c r="K174" s="15" t="s">
        <v>5</v>
      </c>
      <c r="L174" s="15" t="s">
        <v>96</v>
      </c>
      <c r="M174" s="16" t="s">
        <v>717</v>
      </c>
      <c r="N174" s="169" t="s">
        <v>966</v>
      </c>
    </row>
    <row r="175" spans="1:14" ht="30" customHeight="1" x14ac:dyDescent="0.25">
      <c r="A175" s="440"/>
      <c r="B175" s="52" t="s">
        <v>718</v>
      </c>
      <c r="C175" s="326" t="s">
        <v>2602</v>
      </c>
      <c r="D175" s="306" t="s">
        <v>2302</v>
      </c>
      <c r="E175" s="307" t="s">
        <v>2303</v>
      </c>
      <c r="F175" s="88" t="s">
        <v>569</v>
      </c>
      <c r="G175" s="12" t="s">
        <v>525</v>
      </c>
      <c r="H175" s="12"/>
      <c r="I175" s="12" t="s">
        <v>517</v>
      </c>
      <c r="J175" s="12" t="s">
        <v>719</v>
      </c>
      <c r="K175" s="12" t="s">
        <v>5</v>
      </c>
      <c r="L175" s="12" t="s">
        <v>96</v>
      </c>
      <c r="M175" s="149" t="s">
        <v>720</v>
      </c>
      <c r="N175" s="174" t="s">
        <v>966</v>
      </c>
    </row>
  </sheetData>
  <autoFilter ref="C6:L175" xr:uid="{00000000-0009-0000-0000-000001000000}">
    <filterColumn colId="1" showButton="0"/>
    <filterColumn colId="4" showButton="0"/>
  </autoFilter>
  <mergeCells count="50">
    <mergeCell ref="M1:N3"/>
    <mergeCell ref="B156:B164"/>
    <mergeCell ref="B96:B111"/>
    <mergeCell ref="C6:C7"/>
    <mergeCell ref="M6:M7"/>
    <mergeCell ref="L6:L7"/>
    <mergeCell ref="M32:M34"/>
    <mergeCell ref="M24:M31"/>
    <mergeCell ref="B35:B36"/>
    <mergeCell ref="M147:M150"/>
    <mergeCell ref="B152:B155"/>
    <mergeCell ref="B87:B89"/>
    <mergeCell ref="B145:B146"/>
    <mergeCell ref="M159:M160"/>
    <mergeCell ref="D6:E7"/>
    <mergeCell ref="B37:B38"/>
    <mergeCell ref="A6:A7"/>
    <mergeCell ref="B6:B7"/>
    <mergeCell ref="B24:B34"/>
    <mergeCell ref="B125:B140"/>
    <mergeCell ref="N6:N7"/>
    <mergeCell ref="K6:K7"/>
    <mergeCell ref="J6:J7"/>
    <mergeCell ref="I6:I7"/>
    <mergeCell ref="B112:B117"/>
    <mergeCell ref="G6:H6"/>
    <mergeCell ref="B8:B19"/>
    <mergeCell ref="F6:F7"/>
    <mergeCell ref="B46:B49"/>
    <mergeCell ref="B91:B93"/>
    <mergeCell ref="M99:M105"/>
    <mergeCell ref="A165:A175"/>
    <mergeCell ref="A156:A164"/>
    <mergeCell ref="A152:A155"/>
    <mergeCell ref="A8:A150"/>
    <mergeCell ref="B141:B144"/>
    <mergeCell ref="B20:B23"/>
    <mergeCell ref="B172:B173"/>
    <mergeCell ref="M172:M173"/>
    <mergeCell ref="B85:B86"/>
    <mergeCell ref="B94:B95"/>
    <mergeCell ref="B39:B45"/>
    <mergeCell ref="B83:B84"/>
    <mergeCell ref="M83:M84"/>
    <mergeCell ref="M85:M86"/>
    <mergeCell ref="B118:B124"/>
    <mergeCell ref="B147:B150"/>
    <mergeCell ref="B50:B82"/>
    <mergeCell ref="F50:K50"/>
    <mergeCell ref="F51:K51"/>
  </mergeCells>
  <hyperlinks>
    <hyperlink ref="F95" location="'Ogólne zasady DESKTOP'!C853" display="Wymiary tapet dla poszczególnych serwisów znajdują się pod hiperłączem" xr:uid="{00000000-0004-0000-0100-000000000000}"/>
    <hyperlink ref="N13" r:id="rId1" xr:uid="{00000000-0004-0000-0100-000003000000}"/>
    <hyperlink ref="N14" r:id="rId2" xr:uid="{00000000-0004-0000-0100-000004000000}"/>
    <hyperlink ref="N8" r:id="rId3" xr:uid="{00000000-0004-0000-0100-000007000000}"/>
    <hyperlink ref="N12" r:id="rId4" xr:uid="{00000000-0004-0000-0100-000008000000}"/>
    <hyperlink ref="N16:N17" r:id="rId5" display="test" xr:uid="{00000000-0004-0000-0100-000009000000}"/>
    <hyperlink ref="N17" r:id="rId6" xr:uid="{00000000-0004-0000-0100-00000A000000}"/>
    <hyperlink ref="N16" r:id="rId7" xr:uid="{00000000-0004-0000-0100-00000B000000}"/>
    <hyperlink ref="N24:N31" r:id="rId8" display="test" xr:uid="{00000000-0004-0000-0100-000011000000}"/>
    <hyperlink ref="N31" r:id="rId9" xr:uid="{00000000-0004-0000-0100-000012000000}"/>
    <hyperlink ref="N30" r:id="rId10" xr:uid="{00000000-0004-0000-0100-000013000000}"/>
    <hyperlink ref="N29" r:id="rId11" xr:uid="{00000000-0004-0000-0100-000014000000}"/>
    <hyperlink ref="N26" r:id="rId12" xr:uid="{00000000-0004-0000-0100-000015000000}"/>
    <hyperlink ref="N25" r:id="rId13" xr:uid="{00000000-0004-0000-0100-000016000000}"/>
    <hyperlink ref="N24" r:id="rId14" xr:uid="{00000000-0004-0000-0100-000017000000}"/>
    <hyperlink ref="N32:N34" r:id="rId15" display="test" xr:uid="{00000000-0004-0000-0100-000018000000}"/>
    <hyperlink ref="N33" r:id="rId16" xr:uid="{00000000-0004-0000-0100-000019000000}"/>
    <hyperlink ref="N34" r:id="rId17" xr:uid="{00000000-0004-0000-0100-00001A000000}"/>
    <hyperlink ref="N32" r:id="rId18" xr:uid="{00000000-0004-0000-0100-00001B000000}"/>
    <hyperlink ref="N35" r:id="rId19" xr:uid="{00000000-0004-0000-0100-00001C000000}"/>
    <hyperlink ref="N37:N38" r:id="rId20" display="test" xr:uid="{00000000-0004-0000-0100-000021000000}"/>
    <hyperlink ref="N37" r:id="rId21" xr:uid="{00000000-0004-0000-0100-000022000000}"/>
    <hyperlink ref="N38" r:id="rId22" xr:uid="{00000000-0004-0000-0100-000023000000}"/>
    <hyperlink ref="N79" r:id="rId23" xr:uid="{00000000-0004-0000-0100-000041000000}"/>
    <hyperlink ref="N80" r:id="rId24" xr:uid="{00000000-0004-0000-0100-000042000000}"/>
    <hyperlink ref="N81" r:id="rId25" xr:uid="{00000000-0004-0000-0100-000043000000}"/>
    <hyperlink ref="N82" r:id="rId26" xr:uid="{00000000-0004-0000-0100-000044000000}"/>
    <hyperlink ref="N83" r:id="rId27" xr:uid="{00000000-0004-0000-0100-000045000000}"/>
    <hyperlink ref="N84" r:id="rId28" xr:uid="{00000000-0004-0000-0100-000046000000}"/>
    <hyperlink ref="N85" r:id="rId29" xr:uid="{00000000-0004-0000-0100-000047000000}"/>
    <hyperlink ref="N87" r:id="rId30" xr:uid="{00000000-0004-0000-0100-000049000000}"/>
    <hyperlink ref="N89" r:id="rId31" xr:uid="{00000000-0004-0000-0100-00004B000000}"/>
    <hyperlink ref="N90" r:id="rId32" xr:uid="{00000000-0004-0000-0100-00004C000000}"/>
    <hyperlink ref="N91" r:id="rId33" xr:uid="{00000000-0004-0000-0100-00004D000000}"/>
    <hyperlink ref="N93" r:id="rId34" xr:uid="{00000000-0004-0000-0100-00004E000000}"/>
    <hyperlink ref="N94" r:id="rId35" xr:uid="{00000000-0004-0000-0100-00004F000000}"/>
    <hyperlink ref="N95" r:id="rId36" xr:uid="{00000000-0004-0000-0100-000050000000}"/>
    <hyperlink ref="N97" r:id="rId37" xr:uid="{00000000-0004-0000-0100-000051000000}"/>
    <hyperlink ref="N99" r:id="rId38" xr:uid="{00000000-0004-0000-0100-000052000000}"/>
    <hyperlink ref="N101" r:id="rId39" xr:uid="{00000000-0004-0000-0100-000053000000}"/>
    <hyperlink ref="N103" r:id="rId40" xr:uid="{00000000-0004-0000-0100-000054000000}"/>
    <hyperlink ref="N104" r:id="rId41" xr:uid="{00000000-0004-0000-0100-000055000000}"/>
    <hyperlink ref="N106" r:id="rId42" xr:uid="{00000000-0004-0000-0100-000056000000}"/>
    <hyperlink ref="N108" r:id="rId43" xr:uid="{00000000-0004-0000-0100-000057000000}"/>
    <hyperlink ref="N100" r:id="rId44" xr:uid="{00000000-0004-0000-0100-000059000000}"/>
    <hyperlink ref="N102" r:id="rId45" xr:uid="{00000000-0004-0000-0100-00005A000000}"/>
    <hyperlink ref="N105" r:id="rId46" xr:uid="{00000000-0004-0000-0100-00005B000000}"/>
    <hyperlink ref="N110" r:id="rId47" xr:uid="{00000000-0004-0000-0100-00005D000000}"/>
    <hyperlink ref="N111" r:id="rId48" xr:uid="{00000000-0004-0000-0100-00005E000000}"/>
    <hyperlink ref="N112" r:id="rId49" xr:uid="{00000000-0004-0000-0100-00005F000000}"/>
    <hyperlink ref="N113" r:id="rId50" xr:uid="{00000000-0004-0000-0100-000060000000}"/>
    <hyperlink ref="N114" r:id="rId51" xr:uid="{00000000-0004-0000-0100-000061000000}"/>
    <hyperlink ref="N115" r:id="rId52" xr:uid="{00000000-0004-0000-0100-000062000000}"/>
    <hyperlink ref="N116" r:id="rId53" xr:uid="{00000000-0004-0000-0100-000063000000}"/>
    <hyperlink ref="N117" r:id="rId54" xr:uid="{00000000-0004-0000-0100-000064000000}"/>
    <hyperlink ref="N118" r:id="rId55" xr:uid="{00000000-0004-0000-0100-000066000000}"/>
    <hyperlink ref="N119" r:id="rId56" xr:uid="{00000000-0004-0000-0100-000067000000}"/>
    <hyperlink ref="N120" r:id="rId57" xr:uid="{00000000-0004-0000-0100-000068000000}"/>
    <hyperlink ref="N121" r:id="rId58" xr:uid="{00000000-0004-0000-0100-000069000000}"/>
    <hyperlink ref="N122" r:id="rId59" xr:uid="{00000000-0004-0000-0100-00006A000000}"/>
    <hyperlink ref="N123" r:id="rId60" xr:uid="{00000000-0004-0000-0100-00006B000000}"/>
    <hyperlink ref="N124" r:id="rId61" display="testy" xr:uid="{00000000-0004-0000-0100-00006C000000}"/>
    <hyperlink ref="N126" r:id="rId62" xr:uid="{00000000-0004-0000-0100-00006E000000}"/>
    <hyperlink ref="N127" r:id="rId63" xr:uid="{00000000-0004-0000-0100-00006F000000}"/>
    <hyperlink ref="N128" r:id="rId64" xr:uid="{00000000-0004-0000-0100-000070000000}"/>
    <hyperlink ref="N129:N136" r:id="rId65" display="test" xr:uid="{00000000-0004-0000-0100-000071000000}"/>
    <hyperlink ref="N129" r:id="rId66" xr:uid="{00000000-0004-0000-0100-000072000000}"/>
    <hyperlink ref="N130" r:id="rId67" xr:uid="{00000000-0004-0000-0100-000073000000}"/>
    <hyperlink ref="N131" r:id="rId68" xr:uid="{00000000-0004-0000-0100-000074000000}"/>
    <hyperlink ref="N132" r:id="rId69" xr:uid="{00000000-0004-0000-0100-000075000000}"/>
    <hyperlink ref="N133" r:id="rId70" xr:uid="{00000000-0004-0000-0100-000076000000}"/>
    <hyperlink ref="N134" r:id="rId71" xr:uid="{00000000-0004-0000-0100-000077000000}"/>
    <hyperlink ref="N135" r:id="rId72" xr:uid="{00000000-0004-0000-0100-000078000000}"/>
    <hyperlink ref="N136" r:id="rId73" xr:uid="{00000000-0004-0000-0100-000079000000}"/>
    <hyperlink ref="N137" r:id="rId74" display="tekst" xr:uid="{00000000-0004-0000-0100-00007A000000}"/>
    <hyperlink ref="N138" r:id="rId75" xr:uid="{00000000-0004-0000-0100-00007B000000}"/>
    <hyperlink ref="N139" r:id="rId76" xr:uid="{00000000-0004-0000-0100-00007C000000}"/>
    <hyperlink ref="N141" r:id="rId77" xr:uid="{00000000-0004-0000-0100-00007E000000}"/>
    <hyperlink ref="N144" r:id="rId78" xr:uid="{00000000-0004-0000-0100-00007F000000}"/>
    <hyperlink ref="N143" r:id="rId79" xr:uid="{00000000-0004-0000-0100-000080000000}"/>
    <hyperlink ref="N147" r:id="rId80" xr:uid="{00000000-0004-0000-0100-000082000000}"/>
    <hyperlink ref="N148" r:id="rId81" xr:uid="{00000000-0004-0000-0100-000083000000}"/>
    <hyperlink ref="N149" r:id="rId82" xr:uid="{00000000-0004-0000-0100-000084000000}"/>
    <hyperlink ref="N150" r:id="rId83" xr:uid="{00000000-0004-0000-0100-000085000000}"/>
    <hyperlink ref="N167" r:id="rId84" xr:uid="{00000000-0004-0000-0100-00009D000000}"/>
    <hyperlink ref="N172" r:id="rId85" xr:uid="{00000000-0004-0000-0100-00009F000000}"/>
    <hyperlink ref="N173" r:id="rId86" xr:uid="{00000000-0004-0000-0100-0000A0000000}"/>
    <hyperlink ref="N175" r:id="rId87" xr:uid="{00000000-0004-0000-0100-0000A2000000}"/>
    <hyperlink ref="N145" r:id="rId88" xr:uid="{00000000-0004-0000-0100-0000A3000000}"/>
    <hyperlink ref="N146" r:id="rId89" xr:uid="{00000000-0004-0000-0100-0000A4000000}"/>
    <hyperlink ref="N46" r:id="rId90" xr:uid="{00000000-0004-0000-0100-0000A5000000}"/>
    <hyperlink ref="N47" r:id="rId91" xr:uid="{00000000-0004-0000-0100-0000A6000000}"/>
    <hyperlink ref="N48" r:id="rId92" xr:uid="{00000000-0004-0000-0100-0000A7000000}"/>
    <hyperlink ref="N49" r:id="rId93" xr:uid="{00000000-0004-0000-0100-0000A8000000}"/>
    <hyperlink ref="D11" location="'Ogólne zasady MOBILE'!C385" display="PL" xr:uid="{00000000-0004-0000-0100-0000AA000000}"/>
    <hyperlink ref="E11" location="'General MOBILE'!C385" display="EN" xr:uid="{00000000-0004-0000-0100-0000AB000000}"/>
    <hyperlink ref="D20" location="'Ogólne zasady DESKTOP'!C482" display="PL" xr:uid="{00000000-0004-0000-0100-0000AC000000}"/>
    <hyperlink ref="E20" location="'General DESKTOP'!C813" display="EN" xr:uid="{00000000-0004-0000-0100-0000AD000000}"/>
    <hyperlink ref="D21" location="'Ogólne zasady DESKTOP'!C482" display="PL" xr:uid="{00000000-0004-0000-0100-0000AE000000}"/>
    <hyperlink ref="E21" location="'General DESKTOP'!C813" display="EN" xr:uid="{00000000-0004-0000-0100-0000AF000000}"/>
    <hyperlink ref="D26" location="'Ogólne zasady DESKTOP'!C472" display="PL" xr:uid="{00000000-0004-0000-0100-0000B0000000}"/>
    <hyperlink ref="E26" location="'General DESKTOP'!C800" display="EN" xr:uid="{00000000-0004-0000-0100-0000B1000000}"/>
    <hyperlink ref="D37" location="'Ogólne zasady DESKTOP'!C540" display="PL" xr:uid="{00000000-0004-0000-0100-0000B2000000}"/>
    <hyperlink ref="E37" location="'General DESKTOP'!C871" display="EN" xr:uid="{00000000-0004-0000-0100-0000B3000000}"/>
    <hyperlink ref="D38" location="'Ogólne zasady DESKTOP'!C492" display="PL" xr:uid="{00000000-0004-0000-0100-0000B4000000}"/>
    <hyperlink ref="E38" location="'General DESKTOP'!C823" display="EN" xr:uid="{00000000-0004-0000-0100-0000B5000000}"/>
    <hyperlink ref="D39" location="'Ogólne zasady DESKTOP'!C503" display="PL" xr:uid="{00000000-0004-0000-0100-0000B6000000}"/>
    <hyperlink ref="E39" location="'General DESKTOP'!C834" display="EN" xr:uid="{00000000-0004-0000-0100-0000B7000000}"/>
    <hyperlink ref="D40" location="'Ogólne zasady DESKTOP'!C563" display="PL" xr:uid="{00000000-0004-0000-0100-0000B8000000}"/>
    <hyperlink ref="E40" location="'General DESKTOP'!C894" display="EN" xr:uid="{00000000-0004-0000-0100-0000B9000000}"/>
    <hyperlink ref="D41" location="'Ogólne zasady DESKTOP'!C514" display="PL" xr:uid="{00000000-0004-0000-0100-0000BA000000}"/>
    <hyperlink ref="E41" location="'General DESKTOP'!C845" display="EN" xr:uid="{00000000-0004-0000-0100-0000BB000000}"/>
    <hyperlink ref="D42" location="'Ogólne zasady DESKTOP'!C455" display="PL" xr:uid="{00000000-0004-0000-0100-0000BC000000}"/>
    <hyperlink ref="E42" location="'General DESKTOP'!C783" display="EN" xr:uid="{00000000-0004-0000-0100-0000BD000000}"/>
    <hyperlink ref="D43" location="'Ogólne zasady DESKTOP'!C572" display="PL" xr:uid="{00000000-0004-0000-0100-0000BE000000}"/>
    <hyperlink ref="E43" location="'General DESKTOP'!C902" display="EN" xr:uid="{00000000-0004-0000-0100-0000BF000000}"/>
    <hyperlink ref="D44" location="'Ogólne zasady DESKTOP'!C529" display="PL" xr:uid="{00000000-0004-0000-0100-0000C0000000}"/>
    <hyperlink ref="E44" location="'General DESKTOP'!C860" display="EN" xr:uid="{00000000-0004-0000-0100-0000C1000000}"/>
    <hyperlink ref="D45" location="'Ogólne zasady MOBILE'!C371" display="PL" xr:uid="{00000000-0004-0000-0100-0000C2000000}"/>
    <hyperlink ref="E45" location="'General MOBILE'!C371" display="EN" xr:uid="{00000000-0004-0000-0100-0000C3000000}"/>
    <hyperlink ref="D46" location="'Ogólne zasady DESKTOP'!C320" display="PL" xr:uid="{00000000-0004-0000-0100-0000C4000000}"/>
    <hyperlink ref="E46" location="'General DESKTOP'!C643" display="EN" xr:uid="{00000000-0004-0000-0100-0000C5000000}"/>
    <hyperlink ref="D47" location="'Ogólne zasady DESKTOP'!C329" display="PL" xr:uid="{00000000-0004-0000-0100-0000C6000000}"/>
    <hyperlink ref="E47" location="'General DESKTOP'!C652" display="EN" xr:uid="{00000000-0004-0000-0100-0000C7000000}"/>
    <hyperlink ref="D48" location="'Ogólne zasady MOBILE'!C91" display="PL" xr:uid="{00000000-0004-0000-0100-0000C8000000}"/>
    <hyperlink ref="D49" location="'Ogólne zasady MOBILE'!C96" display="PL" xr:uid="{00000000-0004-0000-0100-0000C9000000}"/>
    <hyperlink ref="E48" location="'General MOBILE'!C91" display="EN" xr:uid="{00000000-0004-0000-0100-0000CA000000}"/>
    <hyperlink ref="E49" location="'General MOBILE'!C96" display="EN" xr:uid="{00000000-0004-0000-0100-0000CB000000}"/>
    <hyperlink ref="D77" location="'Ogólne zasady DESKTOP'!C445" display="PL" xr:uid="{00000000-0004-0000-0100-0000D4000000}"/>
    <hyperlink ref="E77" location="'General DESKTOP'!C773" display="EN" xr:uid="{00000000-0004-0000-0100-0000D5000000}"/>
    <hyperlink ref="E80" location="'General DESKTOP'!C767" display="EN" xr:uid="{00000000-0004-0000-0100-0000D7000000}"/>
    <hyperlink ref="D81" location="'Ogólne zasady MOBILE'!C153" display="PL" xr:uid="{00000000-0004-0000-0100-0000D8000000}"/>
    <hyperlink ref="E81" location="'General MOBILE'!C153" display="EN" xr:uid="{00000000-0004-0000-0100-0000D9000000}"/>
    <hyperlink ref="D82" location="'Ogólne zasady DESKTOP'!C335" display="PL" xr:uid="{00000000-0004-0000-0100-0000DA000000}"/>
    <hyperlink ref="E82" location="'General DESKTOP'!C658" display="EN" xr:uid="{00000000-0004-0000-0100-0000DB000000}"/>
    <hyperlink ref="D83" location="'Ogólne zasady DESKTOP'!C786" display="PL" xr:uid="{00000000-0004-0000-0100-0000DC000000}"/>
    <hyperlink ref="E83" location="'General DESKTOP'!C1117" display="EN" xr:uid="{00000000-0004-0000-0100-0000DD000000}"/>
    <hyperlink ref="D84" location="'Ogólne zasady MOBILE'!C300" display="PL" xr:uid="{00000000-0004-0000-0100-0000DE000000}"/>
    <hyperlink ref="E84" location="'General MOBILE'!C300" display="EN" xr:uid="{00000000-0004-0000-0100-0000DF000000}"/>
    <hyperlink ref="D85" location="'Ogólne zasady DESKTOP'!C986" display="PL" xr:uid="{00000000-0004-0000-0100-0000E0000000}"/>
    <hyperlink ref="E85" location="'General DESKTOP'!C1317" display="EN" xr:uid="{00000000-0004-0000-0100-0000E1000000}"/>
    <hyperlink ref="D87" location="'Ogólne zasady DESKTOP'!C685" display="PL" xr:uid="{00000000-0004-0000-0100-0000E4000000}"/>
    <hyperlink ref="E87" location="'General DESKTOP'!C1016" display="EN" xr:uid="{00000000-0004-0000-0100-0000E5000000}"/>
    <hyperlink ref="D89" location="'Ogólne zasady DESKTOP'!C689" display="PL" xr:uid="{00000000-0004-0000-0100-0000E6000000}"/>
    <hyperlink ref="E89" location="'General DESKTOP'!C1020" display="EN" xr:uid="{00000000-0004-0000-0100-0000E7000000}"/>
    <hyperlink ref="D88" location="'Ogólne zasady MOBILE'!C379" display="PL" xr:uid="{00000000-0004-0000-0100-0000E8000000}"/>
    <hyperlink ref="E88" location="'General MOBILE'!C379" display="EN" xr:uid="{00000000-0004-0000-0100-0000E9000000}"/>
    <hyperlink ref="D90" location="'Ogólne zasady DESKTOP'!C704" display="PL" xr:uid="{00000000-0004-0000-0100-0000EA000000}"/>
    <hyperlink ref="E90" location="'General DESKTOP'!C1035" display="EN" xr:uid="{00000000-0004-0000-0100-0000EB000000}"/>
    <hyperlink ref="D91" location="'Ogólne zasady DESKTOP'!C429" display="PL" xr:uid="{00000000-0004-0000-0100-0000EC000000}"/>
    <hyperlink ref="E91" location="'General DESKTOP'!C753" display="EN" xr:uid="{00000000-0004-0000-0100-0000ED000000}"/>
    <hyperlink ref="D92" location="'Ogólne zasady DESKTOP'!C499" display="PL" xr:uid="{00000000-0004-0000-0100-0000EE000000}"/>
    <hyperlink ref="E92" location="'General DESKTOP'!C830" display="EN" xr:uid="{00000000-0004-0000-0100-0000EF000000}"/>
    <hyperlink ref="D93" location="'Ogólne zasady MOBILE'!C292" display="PL" xr:uid="{00000000-0004-0000-0100-0000F0000000}"/>
    <hyperlink ref="E93" location="'General MOBILE'!C292" display="EN" xr:uid="{00000000-0004-0000-0100-0000F1000000}"/>
    <hyperlink ref="D94" location="'Ogólne zasady DESKTOP'!C846" display="PL" xr:uid="{00000000-0004-0000-0100-0000F2000000}"/>
    <hyperlink ref="E94" location="'General DESKTOP'!C1177" display="EN" xr:uid="{00000000-0004-0000-0100-0000F3000000}"/>
    <hyperlink ref="D95" location="'Ogólne zasady DESKTOP'!C853" display="PL" xr:uid="{00000000-0004-0000-0100-0000F4000000}"/>
    <hyperlink ref="E95" location="'General DESKTOP'!C1184" display="EN" xr:uid="{00000000-0004-0000-0100-0000F5000000}"/>
    <hyperlink ref="D96" location="'Ogólne zasady DESKTOP'!C577" display="PL" xr:uid="{00000000-0004-0000-0100-0000F6000000}"/>
    <hyperlink ref="E96" location="'General DESKTOP'!C907" display="EN" xr:uid="{00000000-0004-0000-0100-0000F7000000}"/>
    <hyperlink ref="D97" location="'Ogólne zasady DESKTOP'!C476" display="PL" xr:uid="{00000000-0004-0000-0100-0000F8000000}"/>
    <hyperlink ref="E97" location="'General DESKTOP'!C807" display="EN" xr:uid="{00000000-0004-0000-0100-0000F9000000}"/>
    <hyperlink ref="D98" location="'Ogólne zasady DESKTOP'!C708" display="PL" xr:uid="{00000000-0004-0000-0100-0000FA000000}"/>
    <hyperlink ref="E98" location="'General DESKTOP'!C1039" display="EN" xr:uid="{00000000-0004-0000-0100-0000FB000000}"/>
    <hyperlink ref="D100" location="'Ogólne zasady DESKTOP'!C432" display="PL" xr:uid="{00000000-0004-0000-0100-0000FC000000}"/>
    <hyperlink ref="E100" location="'General DESKTOP'!C760" display="EN" xr:uid="{00000000-0004-0000-0100-0000FD000000}"/>
    <hyperlink ref="D101" location="'Ogólne zasady MOBILE'!C315" display="PL" xr:uid="{00000000-0004-0000-0100-0000FE000000}"/>
    <hyperlink ref="E101" location="'General MOBILE'!C315" display="EN" xr:uid="{00000000-0004-0000-0100-0000FF000000}"/>
    <hyperlink ref="D109" location="'Ogólne zasady MOBILE'!C280" display="PL" xr:uid="{00000000-0004-0000-0100-000000010000}"/>
    <hyperlink ref="E109" location="'General MOBILE'!C280" display="EN" xr:uid="{00000000-0004-0000-0100-000001010000}"/>
    <hyperlink ref="D110" location="'Ogólne zasady MOBILE'!C337" display="PL" xr:uid="{00000000-0004-0000-0100-000002010000}"/>
    <hyperlink ref="E110" location="'General MOBILE'!C337" display="EN" xr:uid="{00000000-0004-0000-0100-000003010000}"/>
    <hyperlink ref="D111" location="'Ogólne zasady DESKTOP'!C544" display="PL" xr:uid="{00000000-0004-0000-0100-000004010000}"/>
    <hyperlink ref="E111" location="'General DESKTOP'!C875" display="EN" xr:uid="{00000000-0004-0000-0100-000005010000}"/>
    <hyperlink ref="D112" location="'Ogólne zasady DESKTOP'!C183" display="PL" xr:uid="{00000000-0004-0000-0100-000006010000}"/>
    <hyperlink ref="E112" location="'General DESKTOP'!C511" display="EN" xr:uid="{00000000-0004-0000-0100-000007010000}"/>
    <hyperlink ref="D113" location="'Ogólne zasady MOBILE'!C61" display="PL" xr:uid="{00000000-0004-0000-0100-000008010000}"/>
    <hyperlink ref="E113" location="'General MOBILE'!C61" display="EN" xr:uid="{00000000-0004-0000-0100-000009010000}"/>
    <hyperlink ref="D114" location="'Ogólne zasady MOBILE'!C77" display="PL" xr:uid="{00000000-0004-0000-0100-00000A010000}"/>
    <hyperlink ref="E114" location="'General MOBILE'!C77" display="EN" xr:uid="{00000000-0004-0000-0100-00000B010000}"/>
    <hyperlink ref="D115" location="'Ogólne zasady DESKTOP'!C196" display="PL" xr:uid="{00000000-0004-0000-0100-00000C010000}"/>
    <hyperlink ref="E115" location="'General DESKTOP'!C520" display="EN" xr:uid="{00000000-0004-0000-0100-00000D010000}"/>
    <hyperlink ref="D116" location="'Ogólne zasady DESKTOP'!C203" display="PL" xr:uid="{00000000-0004-0000-0100-00000E010000}"/>
    <hyperlink ref="E116" location="'General DESKTOP'!C527" display="EN" xr:uid="{00000000-0004-0000-0100-00000F010000}"/>
    <hyperlink ref="D117" location="'Ogólne zasady DESKTOP'!C251" display="PL" xr:uid="{00000000-0004-0000-0100-000010010000}"/>
    <hyperlink ref="E117" location="'General DESKTOP'!C575" display="EN" xr:uid="{00000000-0004-0000-0100-000011010000}"/>
    <hyperlink ref="D118" location="'Ogólne zasady MOBILE'!C216" display="PL" xr:uid="{00000000-0004-0000-0100-000014010000}"/>
    <hyperlink ref="E118" location="'General MOBILE'!C216" display="EN" xr:uid="{00000000-0004-0000-0100-000015010000}"/>
    <hyperlink ref="D119" location="'Ogólne zasady MOBILE'!C222" display="PL" xr:uid="{00000000-0004-0000-0100-000016010000}"/>
    <hyperlink ref="E119" location="'General MOBILE'!C222" display="EN" xr:uid="{00000000-0004-0000-0100-000017010000}"/>
    <hyperlink ref="D121" location="'Ogólne zasady MOBILE'!C101" display="PL" xr:uid="{00000000-0004-0000-0100-000018010000}"/>
    <hyperlink ref="E121" location="'General MOBILE'!C101" display="EN" xr:uid="{00000000-0004-0000-0100-000019010000}"/>
    <hyperlink ref="D124" location="'Ogólne zasady MOBILE'!C210" display="PL" xr:uid="{00000000-0004-0000-0100-00001A010000}"/>
    <hyperlink ref="E124" location="'General MOBILE'!C210" display="EN" xr:uid="{00000000-0004-0000-0100-00001B010000}"/>
    <hyperlink ref="D125" location="'Ogólne zasady MOBILE'!C120" display="PL" xr:uid="{00000000-0004-0000-0100-00001E010000}"/>
    <hyperlink ref="E125" location="'General MOBILE'!C120" display="EN" xr:uid="{00000000-0004-0000-0100-00001F010000}"/>
    <hyperlink ref="D127" location="'Ogólne zasady MOBILE'!C112" display="PL" xr:uid="{00000000-0004-0000-0100-000020010000}"/>
    <hyperlink ref="E127" location="'General MOBILE'!C112" display="EN" xr:uid="{00000000-0004-0000-0100-000021010000}"/>
    <hyperlink ref="D129" location="'Ogólne zasady DESKTOP'!C485" display="PL" xr:uid="{00000000-0004-0000-0100-000022010000}"/>
    <hyperlink ref="E129" location="'General DESKTOP'!C816" display="EN" xr:uid="{00000000-0004-0000-0100-000023010000}"/>
    <hyperlink ref="D137" location="'Ogólne zasady MOBILE'!C166" display="PL" xr:uid="{00000000-0004-0000-0100-000024010000}"/>
    <hyperlink ref="E137" location="'General MOBILE'!C166" display="EN" xr:uid="{00000000-0004-0000-0100-000025010000}"/>
    <hyperlink ref="D138" location="'Ogólne zasady MOBILE'!C230" display="PL" xr:uid="{00000000-0004-0000-0100-000026010000}"/>
    <hyperlink ref="E138" location="'General MOBILE'!C230" display="EN" xr:uid="{00000000-0004-0000-0100-000027010000}"/>
    <hyperlink ref="D139" location="'Ogólne zasady MOBILE'!C240" display="PL" xr:uid="{00000000-0004-0000-0100-000028010000}"/>
    <hyperlink ref="E139" location="'General MOBILE'!C240" display="EN" xr:uid="{00000000-0004-0000-0100-000029010000}"/>
    <hyperlink ref="D141" location="'Ogólne zasady DESKTOP'!C803" display="PL" xr:uid="{00000000-0004-0000-0100-00002A010000}"/>
    <hyperlink ref="E141" location="'General DESKTOP'!C1134" display="EN" xr:uid="{00000000-0004-0000-0100-00002B010000}"/>
    <hyperlink ref="D142" location="'Ogólne zasady DESKTOP'!C165" display="PL" xr:uid="{00000000-0004-0000-0100-00002C010000}"/>
    <hyperlink ref="E142" location="'General DESKTOP'!C472" display="EN" xr:uid="{00000000-0004-0000-0100-00002D010000}"/>
    <hyperlink ref="D143" location="'Ogólne zasady DESKTOP'!C150" display="PL" xr:uid="{00000000-0004-0000-0100-00002E010000}"/>
    <hyperlink ref="E143" location="'General DESKTOP'!C457" display="EN" xr:uid="{00000000-0004-0000-0100-00002F010000}"/>
    <hyperlink ref="D144" location="'Ogólne zasady DESKTOP'!C156" display="PL" xr:uid="{00000000-0004-0000-0100-000030010000}"/>
    <hyperlink ref="E144" location="'General DESKTOP'!C463" display="EN" xr:uid="{00000000-0004-0000-0100-000031010000}"/>
    <hyperlink ref="D145" location="'Ogólne zasady DESKTOP'!C300" display="PL" xr:uid="{00000000-0004-0000-0100-000032010000}"/>
    <hyperlink ref="E145" location="'General DESKTOP'!C624" display="EN" xr:uid="{00000000-0004-0000-0100-000033010000}"/>
    <hyperlink ref="D146" location="'Ogólne zasady DESKTOP'!C311" display="PL" xr:uid="{00000000-0004-0000-0100-000034010000}"/>
    <hyperlink ref="E146" location="'General DESKTOP'!C634" display="EN" xr:uid="{00000000-0004-0000-0100-000035010000}"/>
    <hyperlink ref="D147" location="'Ogólne zasady DESKTOP'!C426" display="PL" xr:uid="{00000000-0004-0000-0100-000036010000}"/>
    <hyperlink ref="E147" location="'General DESKTOP'!C750" display="EN" xr:uid="{00000000-0004-0000-0100-000037010000}"/>
    <hyperlink ref="D151" location="'Ogólne zasady DESKTOP'!C362" display="PL" xr:uid="{00000000-0004-0000-0100-00003A010000}"/>
    <hyperlink ref="E151" location="'General DESKTOP'!C685" display="EN" xr:uid="{00000000-0004-0000-0100-00003B010000}"/>
    <hyperlink ref="D152" location="'Ogólne zasady DESKTOP'!C625" display="PL" xr:uid="{00000000-0004-0000-0100-00003C010000}"/>
    <hyperlink ref="E152" location="'General DESKTOP'!C956" display="EN" xr:uid="{00000000-0004-0000-0100-00003D010000}"/>
    <hyperlink ref="D153" location="'Ogólne zasady DESKTOP'!C676" display="PL" xr:uid="{00000000-0004-0000-0100-00003E010000}"/>
    <hyperlink ref="E153" location="'General DESKTOP'!C1007" display="EN" xr:uid="{00000000-0004-0000-0100-00003F010000}"/>
    <hyperlink ref="D154" location="'Ogólne zasady DESKTOP'!C653" display="PL" xr:uid="{00000000-0004-0000-0100-000040010000}"/>
    <hyperlink ref="E154" location="'General DESKTOP'!C984" display="EN" xr:uid="{00000000-0004-0000-0100-000041010000}"/>
    <hyperlink ref="D155" location="'Ogólne zasady DESKTOP'!C658" display="PL" xr:uid="{00000000-0004-0000-0100-000042010000}"/>
    <hyperlink ref="E155" location="'General DESKTOP'!C989" display="EN" xr:uid="{00000000-0004-0000-0100-000043010000}"/>
    <hyperlink ref="D156" location="'Ogólne zasady DESKTOP'!C399" display="PL" xr:uid="{00000000-0004-0000-0100-000044010000}"/>
    <hyperlink ref="E156" location="'General DESKTOP'!C723" display="EN" xr:uid="{00000000-0004-0000-0100-000045010000}"/>
    <hyperlink ref="D158" location="'Ogólne zasady MOBILE'!C419" display="PL" xr:uid="{00000000-0004-0000-0100-00004C010000}"/>
    <hyperlink ref="E158" location="'General MOBILE'!C419" display="EN" xr:uid="{00000000-0004-0000-0100-00004D010000}"/>
    <hyperlink ref="D159" location="'Ogólne zasady DESKTOP'!C372" display="PL" xr:uid="{00000000-0004-0000-0100-00004E010000}"/>
    <hyperlink ref="E159" location="'General DESKTOP'!C696" display="EN" xr:uid="{00000000-0004-0000-0100-00004F010000}"/>
    <hyperlink ref="D160" location="'Ogólne zasady DESKTOP'!C372" display="PL" xr:uid="{00000000-0004-0000-0100-000050010000}"/>
    <hyperlink ref="E160" location="'General DESKTOP'!C696" display="EN" xr:uid="{00000000-0004-0000-0100-000051010000}"/>
    <hyperlink ref="D161" location="'Ogólne zasady DESKTOP'!C391" display="PL" xr:uid="{00000000-0004-0000-0100-000052010000}"/>
    <hyperlink ref="E161" location="'General DESKTOP'!C715" display="EN" xr:uid="{00000000-0004-0000-0100-000053010000}"/>
    <hyperlink ref="D162" location="'Ogólne zasady DESKTOP'!C408" display="PL" xr:uid="{00000000-0004-0000-0100-00005A010000}"/>
    <hyperlink ref="E162" location="'General DESKTOP'!C732" display="EN" xr:uid="{00000000-0004-0000-0100-00005B010000}"/>
    <hyperlink ref="D163" location="'Ogólne zasady DESKTOP'!C414" display="PL" xr:uid="{00000000-0004-0000-0100-00005C010000}"/>
    <hyperlink ref="E163" location="'General DESKTOP'!C738" display="EN" xr:uid="{00000000-0004-0000-0100-00005D010000}"/>
    <hyperlink ref="D164" location="'Ogólne zasady DESKTOP'!C417" display="PL" xr:uid="{00000000-0004-0000-0100-000060010000}"/>
    <hyperlink ref="E164" location="'General DESKTOP'!C741" display="EN" xr:uid="{00000000-0004-0000-0100-000061010000}"/>
    <hyperlink ref="D165" location="'Ogólne zasady DESKTOP'!C1108" display="PL" xr:uid="{00000000-0004-0000-0100-00006A010000}"/>
    <hyperlink ref="E165" location="'General DESKTOP'!C1439" display="EN" xr:uid="{00000000-0004-0000-0100-00006B010000}"/>
    <hyperlink ref="D166" location="'Ogólne zasady DESKTOP'!C1116" display="PL" xr:uid="{00000000-0004-0000-0100-00006C010000}"/>
    <hyperlink ref="E166" location="'General DESKTOP'!C1447" display="EN" xr:uid="{00000000-0004-0000-0100-00006D010000}"/>
    <hyperlink ref="D167" location="'Ogólne zasady DESKTOP'!C1125" display="PL" xr:uid="{00000000-0004-0000-0100-00006E010000}"/>
    <hyperlink ref="E167" location="'General DESKTOP'!C1456" display="EN" xr:uid="{00000000-0004-0000-0100-00006F010000}"/>
    <hyperlink ref="D168" location="'Ogólne zasady DESKTOP'!C1044" display="PL" xr:uid="{00000000-0004-0000-0100-000070010000}"/>
    <hyperlink ref="E168" location="'General DESKTOP'!C1375" display="EN" xr:uid="{00000000-0004-0000-0100-000071010000}"/>
    <hyperlink ref="D169" location="'Ogólne zasady DESKTOP'!C1024" display="PL" xr:uid="{00000000-0004-0000-0100-000072010000}"/>
    <hyperlink ref="E169" location="'General DESKTOP'!C1355" display="EN" xr:uid="{00000000-0004-0000-0100-000073010000}"/>
    <hyperlink ref="D170" location="'Ogólne zasady DESKTOP'!C1144" display="PL" xr:uid="{00000000-0004-0000-0100-000076010000}"/>
    <hyperlink ref="E170" location="'General DESKTOP'!C1475" display="EN" xr:uid="{00000000-0004-0000-0100-000077010000}"/>
    <hyperlink ref="D171" location="'Ogólne zasady MOBILE'!C391" display="PL" xr:uid="{00000000-0004-0000-0100-000078010000}"/>
    <hyperlink ref="E171" location="'General MOBILE'!C391" display="EN" xr:uid="{00000000-0004-0000-0100-000079010000}"/>
    <hyperlink ref="D173" location="'Ogólne zasady MOBILE'!C396" display="PL" xr:uid="{00000000-0004-0000-0100-00007A010000}"/>
    <hyperlink ref="E173" location="'General MOBILE'!C396" display="EN" xr:uid="{00000000-0004-0000-0100-00007B010000}"/>
    <hyperlink ref="E172" location="'General DESKTOP'!C1487" display="EN" xr:uid="{00000000-0004-0000-0100-00007D010000}"/>
    <hyperlink ref="D175" location="'Ogólne zasady DESKTOP'!C1095" display="PL" xr:uid="{00000000-0004-0000-0100-00007E010000}"/>
    <hyperlink ref="E175" location="'General DESKTOP'!C1426" display="EN" xr:uid="{00000000-0004-0000-0100-00007F010000}"/>
    <hyperlink ref="N9" r:id="rId94" xr:uid="{2F512ECA-57D6-4E24-8902-8384E089ECB5}"/>
    <hyperlink ref="N11" r:id="rId95" xr:uid="{CEB6F6BC-7A68-4D0E-87A9-F139412BA40A}"/>
    <hyperlink ref="N15" r:id="rId96" xr:uid="{F954770A-35D0-4C4C-92B5-11CF0F2A08C2}"/>
    <hyperlink ref="N18" r:id="rId97" xr:uid="{B5059308-DC49-4439-9E28-C00ABF1A4926}"/>
    <hyperlink ref="N19" r:id="rId98" xr:uid="{0DCBF0DB-CB8A-492C-90AD-0B3D98210B07}"/>
    <hyperlink ref="N20" r:id="rId99" xr:uid="{77A56A25-5526-4B20-AD83-E50F019AEA2B}"/>
    <hyperlink ref="N22" r:id="rId100" xr:uid="{3999A4A0-4457-4585-9B50-F70AC96E2F37}"/>
    <hyperlink ref="N23" r:id="rId101" xr:uid="{5B8F3A48-1D13-49CC-86D8-0A488A4D9F18}"/>
    <hyperlink ref="N21" r:id="rId102" xr:uid="{634936C5-B9A9-4F39-9A73-102241CF7B02}"/>
    <hyperlink ref="N36" r:id="rId103" xr:uid="{D85B9804-3F4E-4090-A795-4A6103985FDF}"/>
    <hyperlink ref="N39" r:id="rId104" xr:uid="{3432228C-A96B-46ED-8FCA-673CA7CE28D7}"/>
    <hyperlink ref="N41" r:id="rId105" xr:uid="{42CF3B1B-D2CE-4688-B2D7-6BA059F14185}"/>
    <hyperlink ref="N42" r:id="rId106" xr:uid="{06B9E3ED-8136-4183-A35B-ADEDBCF2ED83}"/>
    <hyperlink ref="N43" r:id="rId107" xr:uid="{D4D336B7-26D8-4435-B37A-AF013A8A351E}"/>
    <hyperlink ref="N44" r:id="rId108" xr:uid="{7E147477-CE92-4503-9C76-114E1BED5C76}"/>
    <hyperlink ref="N45" r:id="rId109" xr:uid="{434F90BB-9FF6-426F-8E01-9B8C0C53BBD4}"/>
    <hyperlink ref="N88" r:id="rId110" xr:uid="{37756658-D6F7-497B-8E46-41F2A79D877C}"/>
    <hyperlink ref="N98" r:id="rId111" xr:uid="{79523EF5-C240-4598-851E-EE82CCEDDEF7}"/>
    <hyperlink ref="N107" r:id="rId112" xr:uid="{40AD954E-E55A-4A4A-9DC8-779820F13357}"/>
    <hyperlink ref="N109" r:id="rId113" xr:uid="{E9D1476B-2774-4AF1-9E88-5BF535332CDA}"/>
    <hyperlink ref="N125" r:id="rId114" xr:uid="{8C2097F4-6596-41E0-A57E-5D9E385353C2}"/>
    <hyperlink ref="N140" r:id="rId115" xr:uid="{DC2854D9-216B-46B9-8931-A58184F7E731}"/>
    <hyperlink ref="N156" r:id="rId116" xr:uid="{AAE9EEF1-202D-4094-BB69-BC3E2ED382EA}"/>
    <hyperlink ref="N158" r:id="rId117" xr:uid="{9AA1DC05-6221-47C0-A5AB-2C0D89F2D0A6}"/>
    <hyperlink ref="N159" r:id="rId118" xr:uid="{8923BA1A-3917-4568-A160-83B0ED1C5DD2}"/>
    <hyperlink ref="N160" r:id="rId119" xr:uid="{7F648134-2D19-4F55-AA47-C2DBD3DEBD7A}"/>
    <hyperlink ref="N161" r:id="rId120" xr:uid="{F52286AD-966C-4190-9C10-0E70E3DEC189}"/>
    <hyperlink ref="N162:N164" r:id="rId121" display="test" xr:uid="{1B67F468-AA4E-489C-B56D-2A503900D41E}"/>
    <hyperlink ref="N162" r:id="rId122" xr:uid="{AA054671-47E7-4305-A491-98F2BC7D9A8F}"/>
    <hyperlink ref="N163" r:id="rId123" xr:uid="{443C6862-103F-4441-9E31-37203C9AB02C}"/>
    <hyperlink ref="N164" r:id="rId124" xr:uid="{0EC7D932-ED62-4263-98CB-0584EB2C897C}"/>
    <hyperlink ref="N165" r:id="rId125" xr:uid="{A0EB36E1-4194-4BF2-B76E-4BD8C690A5A0}"/>
    <hyperlink ref="N169" r:id="rId126" xr:uid="{1C0B1A35-2A9E-4393-B746-2DC1E108EF05}"/>
    <hyperlink ref="N174" r:id="rId127" xr:uid="{CECC930A-6A6B-44BF-B8E4-EF13DD75CED8}"/>
    <hyperlink ref="D65" location="'Ogólne zasady MOBILE'!C348" display="PL" xr:uid="{AFEDEBFF-F2C9-40C6-BF48-53B01B0AF4EC}"/>
    <hyperlink ref="E65" location="'General MOBILE'!C348" display="EN" xr:uid="{2FAEE274-3B8A-445C-A68B-2C38288708C7}"/>
    <hyperlink ref="D52" location="'Ogólne zasady DESKTOP'!C435" display="PL" xr:uid="{D4CFB062-F5F1-48D3-AFF9-777EC09C8AF3}"/>
    <hyperlink ref="E52" location="'General DESKTOP'!C763" display="EN" xr:uid="{7FEE4AD6-40FF-48FD-B58D-870EA95626AB}"/>
    <hyperlink ref="D53" location="'Ogólne zasady MOBILE'!C325" display="PL" xr:uid="{EEA8B754-E299-42D4-BEA9-21AF0CF5219B}"/>
    <hyperlink ref="E53" location="'General MOBILE'!C325" display="EN" xr:uid="{0AB69827-5E4F-4911-B7E9-92B27DE8574A}"/>
    <hyperlink ref="D54" location="'Ogólne zasady DESKTOP'!C435" display="PL" xr:uid="{F314BE1D-2DC3-4A8A-B68F-190C2880CFCF}"/>
    <hyperlink ref="E54" location="'General DESKTOP'!C763" display="EN" xr:uid="{B1661E88-CAA4-4302-A6CD-393926AA79EC}"/>
    <hyperlink ref="D55" location="'Ogólne zasady MOBILE'!C325" display="PL" xr:uid="{F023491E-CC7D-44D0-8F61-35864C4BE40C}"/>
    <hyperlink ref="E55" location="'General MOBILE'!C325" display="EN" xr:uid="{E8CD7BEF-B831-45C5-ADF0-75A9A30E5E2E}"/>
    <hyperlink ref="D56" location="'Ogólne zasady DESKTOP'!C435" display="PL" xr:uid="{C278867F-9175-4F46-A3B6-2B6F138AAA85}"/>
    <hyperlink ref="E56" location="'General DESKTOP'!C763" display="EN" xr:uid="{98877444-88AE-4400-84CC-F60F404243FB}"/>
    <hyperlink ref="D57" location="'Ogólne zasady MOBILE'!C325" display="PL" xr:uid="{036967A9-50B0-4A99-9601-9BB1853B5B03}"/>
    <hyperlink ref="E57" location="'General MOBILE'!C325" display="EN" xr:uid="{48557130-A294-4EF0-9AC2-563154B64305}"/>
    <hyperlink ref="D58" location="'Ogólne zasady DESKTOP'!C435" display="PL" xr:uid="{50627801-A3BC-4F2E-8410-84D44923D64A}"/>
    <hyperlink ref="E58" location="'General DESKTOP'!C763" display="EN" xr:uid="{A8823012-45E3-4362-A91B-BF17F06D24B4}"/>
    <hyperlink ref="D59" location="'Ogólne zasady MOBILE'!C325" display="PL" xr:uid="{FB215973-A13D-436B-B666-FAAFA44ADB36}"/>
    <hyperlink ref="E59" location="'General MOBILE'!C325" display="EN" xr:uid="{C409925C-017A-4A4A-9033-C30DA5B1ECB3}"/>
    <hyperlink ref="D60" location="'Ogólne zasady DESKTOP'!C435" display="PL" xr:uid="{3613A41C-E421-4D49-AA54-73D9D18136AD}"/>
    <hyperlink ref="E60" location="'General DESKTOP'!C763" display="EN" xr:uid="{075A66B3-5AD1-4F2D-AE35-4F2254B72777}"/>
    <hyperlink ref="D61" location="'Ogólne zasady MOBILE'!C325" display="PL" xr:uid="{0AF4D791-8BB3-4B85-868C-47A50D27670F}"/>
    <hyperlink ref="E61" location="'General MOBILE'!C325" display="EN" xr:uid="{F171FA02-4FC7-49A2-8F4A-078935C87C16}"/>
    <hyperlink ref="N63" r:id="rId128" xr:uid="{BE678036-EC01-4CDE-8EB6-041CF22B1AD5}"/>
    <hyperlink ref="N72" r:id="rId129" xr:uid="{1CCD9C19-2CDC-43F4-A3D7-59986F5636A8}"/>
    <hyperlink ref="N73" r:id="rId130" xr:uid="{7176CE9D-AACC-4617-AC6F-099DB634483D}"/>
    <hyperlink ref="N52" r:id="rId131" xr:uid="{E48A92A4-AF73-418B-9DA5-6BA2C94808AD}"/>
    <hyperlink ref="N53" r:id="rId132" xr:uid="{4E3FC1FB-B9CE-453D-8C83-98B1F3B172D9}"/>
    <hyperlink ref="N55" r:id="rId133" xr:uid="{8C6A849A-EAAA-46A6-9B5C-D9E604D18D39}"/>
    <hyperlink ref="N54" r:id="rId134" xr:uid="{B906C7E1-E3BD-41E3-96A0-8C15BCB8211C}"/>
    <hyperlink ref="N56" r:id="rId135" xr:uid="{22C91E55-9492-47FD-BF03-1FE03AD9FE8F}"/>
    <hyperlink ref="N57" r:id="rId136" xr:uid="{C33DA9B6-CF79-48B2-B2B4-A5E3D94E980B}"/>
    <hyperlink ref="N77" r:id="rId137" xr:uid="{CC7107CF-8F8F-4ADE-8C71-588CBBC175D5}"/>
    <hyperlink ref="N78" r:id="rId138" xr:uid="{3373EFC1-BAE3-46BA-85B8-41418C4D652E}"/>
    <hyperlink ref="N64" r:id="rId139" xr:uid="{E178F6B8-C638-4509-AC95-26C430E03CF9}"/>
    <hyperlink ref="N65" r:id="rId140" xr:uid="{D641E574-1D47-4C75-8946-961330B501A7}"/>
    <hyperlink ref="N74" r:id="rId141" xr:uid="{80C465AC-72FD-4641-878D-E00B63B1066C}"/>
    <hyperlink ref="N67" r:id="rId142" xr:uid="{AEFEA3B1-FD34-48CF-A1A9-952AC8062CF8}"/>
    <hyperlink ref="N66" r:id="rId143" xr:uid="{A608DE91-36DB-473F-8851-4E0E31D82398}"/>
    <hyperlink ref="N60" r:id="rId144" xr:uid="{2E25B6D6-FA25-4FC4-888C-743DCD5129C1}"/>
    <hyperlink ref="N62" r:id="rId145" xr:uid="{A17C0863-14A6-4317-81F0-6B9939503154}"/>
    <hyperlink ref="N59" r:id="rId146" xr:uid="{1CDB49E4-090F-47DE-8B41-4E33D087A556}"/>
    <hyperlink ref="N61" r:id="rId147" xr:uid="{15103BC2-1DD2-4119-925B-4441FD6781BE}"/>
    <hyperlink ref="N70:N71" r:id="rId148" display="test" xr:uid="{810E6ECC-92A3-4004-84B4-3CA0D3304DEC}"/>
    <hyperlink ref="N71" r:id="rId149" xr:uid="{1220DD1B-507E-4615-96C0-AE08B7CBC51B}"/>
    <hyperlink ref="N70" r:id="rId150" xr:uid="{F27AAEA9-6255-4D26-B20D-5C72660E2F02}"/>
    <hyperlink ref="N153" r:id="rId151" xr:uid="{2C50D8ED-443D-477D-B2AC-366D0792CF07}"/>
    <hyperlink ref="N154" r:id="rId152" xr:uid="{3307C050-BD42-4ECB-A664-60A30DBF9C38}"/>
    <hyperlink ref="N155" r:id="rId153" xr:uid="{296CCCDB-2006-4DF7-8053-EAA642A9A6FF}"/>
    <hyperlink ref="N28" r:id="rId154" xr:uid="{47CC62C7-AB5E-4864-9247-1190ADF4DFAF}"/>
    <hyperlink ref="N58" r:id="rId155" xr:uid="{5B4620C7-2114-4CEC-85A6-09BFD171A643}"/>
    <hyperlink ref="N68" r:id="rId156" xr:uid="{E92E5112-8C41-442E-B0CA-034BB3D80AF8}"/>
    <hyperlink ref="N69" r:id="rId157" xr:uid="{96E601F6-E87D-4CA3-A246-AB64E54220BB}"/>
    <hyperlink ref="N75" r:id="rId158" xr:uid="{6712C29D-8A08-459F-8F54-2AD90FFD98D1}"/>
    <hyperlink ref="N76" r:id="rId159" xr:uid="{7E392247-0C18-4685-BF63-BA52D4C3CE36}"/>
    <hyperlink ref="N86" r:id="rId160" xr:uid="{1D769123-55CE-4D75-807E-D16B51B6CB3D}"/>
    <hyperlink ref="N92" r:id="rId161" xr:uid="{5BAA76EC-89B0-4D72-A6DE-B370C737960B}"/>
    <hyperlink ref="N96" r:id="rId162" xr:uid="{46A49BA0-0690-4432-BB91-A2BF511998B8}"/>
    <hyperlink ref="N151" r:id="rId163" xr:uid="{8C25E7BA-AF4C-401E-BF65-0338781D2954}"/>
    <hyperlink ref="N152" r:id="rId164" xr:uid="{381320B6-EA4C-4A5E-A8B9-1B606F83D4AB}"/>
    <hyperlink ref="N157" r:id="rId165" xr:uid="{B94F12E8-DF0D-4E5F-839A-1747EC8D0548}"/>
    <hyperlink ref="N171" r:id="rId166" xr:uid="{8891DB4C-943F-4438-9CB0-D123F48DC94A}"/>
    <hyperlink ref="N170" r:id="rId167" xr:uid="{854829C0-5A99-4649-998D-DD7BEB046FF7}"/>
    <hyperlink ref="N166" r:id="rId168" xr:uid="{930C1F62-7C0A-4AB0-9C2D-522B20BCBEE2}"/>
    <hyperlink ref="D28" location="'Ogólne zasady MOBILE'!C140" display="PL" xr:uid="{50AA7463-B751-48BD-8D91-4C95FF1B9A44}"/>
    <hyperlink ref="E28" location="'General MOBILE'!C140" display="EN" xr:uid="{DCC955A7-FB0A-4BB8-ACF2-D66DB1BF44E6}"/>
    <hyperlink ref="N27" r:id="rId169" xr:uid="{CFC3ED9A-980F-46CD-97AB-C571AE941624}"/>
    <hyperlink ref="D27" location="'Ogólne zasady MOBILE'!C140" display="PL" xr:uid="{3656398A-3FF2-4DC0-BA10-4B23FC2F09D4}"/>
    <hyperlink ref="E27" location="'General MOBILE'!C140" display="EN" xr:uid="{537CE449-836D-477B-B4F3-CBF62E11A369}"/>
    <hyperlink ref="N142" r:id="rId170" xr:uid="{72AF9EAB-C598-4E3F-AF16-190E1860C59B}"/>
    <hyperlink ref="D80" location="'Ogólne zasady DESKTOP'!C439" display="PL" xr:uid="{00000000-0004-0000-0100-0000D6000000}"/>
    <hyperlink ref="D172" location="'Ogólne zasady DESKTOP'!C1156" display="PL" xr:uid="{00000000-0004-0000-0100-00007C010000}"/>
  </hyperlinks>
  <pageMargins left="0.7" right="0.7" top="0.75" bottom="0.75" header="0.3" footer="0.3"/>
  <pageSetup paperSize="9" orientation="portrait" horizontalDpi="300" verticalDpi="300" r:id="rId171"/>
  <ignoredErrors>
    <ignoredError sqref="F53:F60" formula="1"/>
  </ignoredErrors>
  <drawing r:id="rId1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B8C86-A042-48A7-9923-BCC307BA6E01}">
  <dimension ref="A1:O91"/>
  <sheetViews>
    <sheetView workbookViewId="0">
      <pane ySplit="4" topLeftCell="A5" activePane="bottomLeft" state="frozen"/>
      <selection pane="bottomLeft" activeCell="B7" sqref="B7"/>
    </sheetView>
  </sheetViews>
  <sheetFormatPr defaultRowHeight="15" x14ac:dyDescent="0.25"/>
  <cols>
    <col min="1" max="1" width="15.7109375" style="25" customWidth="1"/>
    <col min="2" max="2" width="177.140625" style="25" customWidth="1"/>
    <col min="3" max="16384" width="9.140625" style="25"/>
  </cols>
  <sheetData>
    <row r="1" spans="1:15" s="89" customFormat="1" ht="12.75" customHeight="1" x14ac:dyDescent="0.25">
      <c r="B1" s="90"/>
      <c r="C1" s="90"/>
      <c r="D1" s="90"/>
      <c r="J1" s="5"/>
      <c r="L1" s="452"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M1" s="452"/>
      <c r="N1" s="5"/>
      <c r="O1" s="5"/>
    </row>
    <row r="2" spans="1:15" s="89" customFormat="1" ht="12.75" customHeight="1" x14ac:dyDescent="0.25">
      <c r="A2" s="92"/>
      <c r="B2" s="90"/>
      <c r="C2" s="90"/>
      <c r="D2" s="90"/>
      <c r="I2" s="5"/>
      <c r="J2" s="5"/>
      <c r="K2" s="5"/>
      <c r="L2" s="452"/>
      <c r="M2" s="452"/>
      <c r="N2" s="5"/>
      <c r="O2" s="5"/>
    </row>
    <row r="3" spans="1:15" s="89" customFormat="1" ht="12.75" customHeight="1" x14ac:dyDescent="0.25">
      <c r="B3" s="95"/>
      <c r="C3" s="95"/>
      <c r="D3" s="95"/>
      <c r="I3" s="5"/>
      <c r="J3" s="5"/>
      <c r="K3" s="5"/>
      <c r="L3" s="452"/>
      <c r="M3" s="452"/>
      <c r="N3" s="5"/>
      <c r="O3" s="5"/>
    </row>
    <row r="4" spans="1:15" s="91" customFormat="1" ht="12.75" customHeight="1" x14ac:dyDescent="0.25">
      <c r="B4" s="4" t="str">
        <f>IF('PL EN'!$B$1="Polski","Specyfikacja techniczna WPM","WPM Technical Specifications")</f>
        <v>Specyfikacja techniczna WPM</v>
      </c>
      <c r="C4" s="4"/>
      <c r="D4" s="4"/>
    </row>
    <row r="5" spans="1:15" s="89" customFormat="1" x14ac:dyDescent="0.25">
      <c r="B5" s="90"/>
      <c r="C5" s="90"/>
      <c r="D5" s="90"/>
    </row>
    <row r="6" spans="1:15" x14ac:dyDescent="0.25">
      <c r="B6" s="406" t="str">
        <f>IF('PL EN'!$B$1="Polski","Poniższa specyfikacja dla kampanii lastowych za zadanie ma uprościć zakładanie kampanii dniówkowych sprzedawanych w tej formie.","The following specification for last minute campaigns is designed to simplify the setting up of daily campaigns sold in this form.")</f>
        <v>Poniższa specyfikacja dla kampanii lastowych za zadanie ma uprościć zakładanie kampanii dniówkowych sprzedawanych w tej formie.</v>
      </c>
    </row>
    <row r="7" spans="1:15" x14ac:dyDescent="0.25">
      <c r="B7" s="406"/>
    </row>
    <row r="8" spans="1:15" x14ac:dyDescent="0.25">
      <c r="B8" s="406" t="str">
        <f>IF('PL EN'!$B$1="Polski","• Wdrożono bardziej liberalne podejście do kreacji – nie w zakresie ich jakości ale ilości i rozmiaru.","• A more liberal approach to creation has been implemented - not in terms of quality, but quantity and size.")</f>
        <v>• Wdrożono bardziej liberalne podejście do kreacji – nie w zakresie ich jakości ale ilości i rozmiaru.</v>
      </c>
    </row>
    <row r="9" spans="1:15" ht="15" customHeight="1" x14ac:dyDescent="0.25">
      <c r="B9" s="406" t="str">
        <f>IF('PL EN'!$B$1="Polski","• Repetytorium kreacji zawiera uproszczone wersje formatów reklamowych, obsługiwanych w dedykowanych szablonach w oparciu o formy skalowania lub zmniejszania kreacji na wąskich ekranach.","• The creative repertoire includes simplified versions of advertising formats, supported in dedicated templates based on the forms of scaling or reducing the creation on narrow screens.")</f>
        <v>• Repetytorium kreacji zawiera uproszczone wersje formatów reklamowych, obsługiwanych w dedykowanych szablonach w oparciu o formy skalowania lub zmniejszania kreacji na wąskich ekranach.</v>
      </c>
    </row>
    <row r="10" spans="1:15" x14ac:dyDescent="0.25">
      <c r="B10" s="406" t="str">
        <f>IF('PL EN'!$B$1="Polski","• Wersje kreacji powstałe o skalowanie mają pewne ograniczenia - najczęściej jest to mniejszy wymiar na wąskich ekranach.","• Scaling versions of the creative have some limitations - most often it is a smaller dimension on narrow screens.")</f>
        <v>• Wersje kreacji powstałe o skalowanie mają pewne ograniczenia - najczęściej jest to mniejszy wymiar na wąskich ekranach.</v>
      </c>
    </row>
    <row r="11" spans="1:15" x14ac:dyDescent="0.25">
      <c r="B11" s="406" t="str">
        <f>IF('PL EN'!$B$1="Polski","• Obecnie (wrzesień 2022) ilość takich ekranów w naszych kampaniach reklamowych wynosi ok 30%.","• Currently (September 2022), the number of such screens in our advertising campaigns is about 30%.")</f>
        <v>• Obecnie (wrzesień 2022) ilość takich ekranów w naszych kampaniach reklamowych wynosi ok 30%.</v>
      </c>
    </row>
    <row r="12" spans="1:15" x14ac:dyDescent="0.25">
      <c r="B12" s="406"/>
    </row>
    <row r="13" spans="1:15" x14ac:dyDescent="0.25">
      <c r="B13" s="409" t="s">
        <v>2860</v>
      </c>
    </row>
    <row r="14" spans="1:15" x14ac:dyDescent="0.25">
      <c r="B14" s="406" t="str">
        <f>IF('PL EN'!$B$1="Polski","Zoptymalizowana wersja screeningu dniówkowego. Specyfikacja techniczna ograniczona do jednej wymaganej kreacji. Dostępna jako opcja dla zwykłych screeningów.","Optimized version of one-day screening ad. Technical specification limited to one required creation. Available as an option for standard screening ads.")</f>
        <v>Zoptymalizowana wersja screeningu dniówkowego. Specyfikacja techniczna ograniczona do jednej wymaganej kreacji. Dostępna jako opcja dla zwykłych screeningów.</v>
      </c>
    </row>
    <row r="15" spans="1:15" x14ac:dyDescent="0.25">
      <c r="B15" s="406"/>
    </row>
    <row r="16" spans="1:15" x14ac:dyDescent="0.25">
      <c r="B16" s="407" t="s">
        <v>2861</v>
      </c>
    </row>
    <row r="17" spans="2:2" ht="15" customHeight="1" x14ac:dyDescent="0.25">
      <c r="B17" s="406" t="str">
        <f>IF('PL EN'!$B$1="Polski","Screening utworzony w oparciu o jeden banner 750x300 (dopuszczalne są większe bannery dla desktopu) oraz tapetę stworzoną z jednolitego koloru, dodawaną w opcjach szablonu reklamowego.","Screening created on the basis of one 750x300 banner (larger banners for the desktop are allowed) and a wallpaper made of a uniform color, added in the options of the advertising template.")</f>
        <v>Screening utworzony w oparciu o jeden banner 750x300 (dopuszczalne są większe bannery dla desktopu) oraz tapetę stworzoną z jednolitego koloru, dodawaną w opcjach szablonu reklamowego.</v>
      </c>
    </row>
    <row r="18" spans="2:2" x14ac:dyDescent="0.25">
      <c r="B18" s="406" t="str">
        <f>IF('PL EN'!$B$1="Polski","Banner wykończony gradientem nawiązującym do koloru tapety. Kolor tapety dociągnięty systemowo do końca sekcji, tu: #980D14. Kolor tapety nie może być jednakowy z kolorem serwisu.","Banner finished with a gradient referring to the color of the wallpaper. The color of the wallpaper is tightened by the system to the end of the section, here: # 980D14. The color of the wallpaper cannot be the same as the color of the website.")</f>
        <v>Banner wykończony gradientem nawiązującym do koloru tapety. Kolor tapety dociągnięty systemowo do końca sekcji, tu: #980D14. Kolor tapety nie może być jednakowy z kolorem serwisu.</v>
      </c>
    </row>
    <row r="19" spans="2:2" x14ac:dyDescent="0.25">
      <c r="B19" s="406" t="str">
        <f>IF('PL EN'!$B$1="Polski","Na kolejnych odsłonach emisja samego bannera - zgodnie ze scenariuszem emisji.","On the next page views, the banner will be displayed - in accordance with the issue scenario.")</f>
        <v>Na kolejnych odsłonach emisja samego bannera - zgodnie ze scenariuszem emisji.</v>
      </c>
    </row>
    <row r="20" spans="2:2" x14ac:dyDescent="0.25">
      <c r="B20" s="408" t="s">
        <v>2862</v>
      </c>
    </row>
    <row r="21" spans="2:2" x14ac:dyDescent="0.25">
      <c r="B21" s="408"/>
    </row>
    <row r="22" spans="2:2" x14ac:dyDescent="0.25">
      <c r="B22" s="407" t="s">
        <v>2863</v>
      </c>
    </row>
    <row r="23" spans="2:2" x14ac:dyDescent="0.25">
      <c r="B23" s="406" t="str">
        <f>IF('PL EN'!$B$1="Polski","Emisja w oparciu o banner skalowalny o wymiarach 750x300 z cappingiem 3.","Emission based on a scalable banner with dimensions of 750x300 with capping 3.")</f>
        <v>Emisja w oparciu o banner skalowalny o wymiarach 750x300 z cappingiem 3.</v>
      </c>
    </row>
    <row r="24" spans="2:2" x14ac:dyDescent="0.25">
      <c r="B24" s="408" t="s">
        <v>2864</v>
      </c>
    </row>
    <row r="25" spans="2:2" x14ac:dyDescent="0.25">
      <c r="B25" s="406"/>
    </row>
    <row r="26" spans="2:2" x14ac:dyDescent="0.25">
      <c r="B26" s="409" t="s">
        <v>2865</v>
      </c>
    </row>
    <row r="27" spans="2:2" ht="30" customHeight="1" x14ac:dyDescent="0.25">
      <c r="B27" s="406" t="str">
        <f>IF('PL EN'!$B$1="Polski","Wersja Gigaboarda oparta o jedną kreację oraz funkcję skalowania. Nieco mniejszy obszar na produkcji - najczęściej na wąskich ekranach, rekompensuje lastowa cena oraz prostsza do wytworzenia kreacja.","Gigaboard version based on one creation and scaling function. A slightly smaller area in production - most often on narrow screens, is compensated by the last price and a creation that is easier to produce.")</f>
        <v>Wersja Gigaboarda oparta o jedną kreację oraz funkcję skalowania. Nieco mniejszy obszar na produkcji - najczęściej na wąskich ekranach, rekompensuje lastowa cena oraz prostsza do wytworzenia kreacja.</v>
      </c>
    </row>
    <row r="28" spans="2:2" ht="15" customHeight="1" x14ac:dyDescent="0.25">
      <c r="B28" s="406" t="str">
        <f>IF('PL EN'!$B$1="Polski","Do emisji potrzebne są tylko dwie kreacje - jedna na desktop (1200x600px - 100 kB static / 300 kB HTML5) i jedna na mobile (750x300px, 60 kB static / 150 kB HTML5).","Only two creatives are needed for emission - one for desktop (1200x600px - 100 kB static / 300 kB HTML5) and one for mobile (750x300px, 60 kB static / 150 kB HTML5).")</f>
        <v>Do emisji potrzebne są tylko dwie kreacje - jedna na desktop (1200x600px - 100 kB static / 300 kB HTML5) i jedna na mobile (750x300px, 60 kB static / 150 kB HTML5).</v>
      </c>
    </row>
    <row r="29" spans="2:2" x14ac:dyDescent="0.25">
      <c r="B29" s="406"/>
    </row>
    <row r="30" spans="2:2" x14ac:dyDescent="0.25">
      <c r="B30" s="407" t="s">
        <v>5</v>
      </c>
    </row>
    <row r="31" spans="2:2" x14ac:dyDescent="0.25">
      <c r="B31" s="406" t="str">
        <f>IF('PL EN'!$B$1="Polski","Kreacja o wymiarze 1200x600 px emitowana jest na wąskie i szerokie ekrany, poprawność emisji zabezpiecza funkcja skalowania kreacji. Standardowym scenariuszem jest capp1.","A creation with a size of 1200x600 px is displayed on narrow and wide screens, the correctness of the emission is ensured by the creation scaling function. The standard scenario is capp1.")</f>
        <v>Kreacja o wymiarze 1200x600 px emitowana jest na wąskie i szerokie ekrany, poprawność emisji zabezpiecza funkcja skalowania kreacji. Standardowym scenariuszem jest capp1.</v>
      </c>
    </row>
    <row r="32" spans="2:2" x14ac:dyDescent="0.25">
      <c r="B32" s="408" t="s">
        <v>2866</v>
      </c>
    </row>
    <row r="33" spans="2:2" x14ac:dyDescent="0.25">
      <c r="B33" s="406"/>
    </row>
    <row r="34" spans="2:2" x14ac:dyDescent="0.25">
      <c r="B34" s="406" t="str">
        <f>IF('PL EN'!$B$1="Polski","Po emisji Gigaboarda możliwa jest emisja bannera 750x300 z mobile (możliwa jest większa, klasyczna kreacja), zgodnie ze scenariuszem - capp2, bez skalowania:","After Gigaboard is broadcast, it is possible to broadcast a 750x300 banner from mobile (a larger, classic creation is possible), according to the scenario - capp2, without scaling:")</f>
        <v>Po emisji Gigaboarda możliwa jest emisja bannera 750x300 z mobile (możliwa jest większa, klasyczna kreacja), zgodnie ze scenariuszem - capp2, bez skalowania:</v>
      </c>
    </row>
    <row r="35" spans="2:2" x14ac:dyDescent="0.25">
      <c r="B35" s="408" t="s">
        <v>2867</v>
      </c>
    </row>
    <row r="36" spans="2:2" x14ac:dyDescent="0.25">
      <c r="B36" s="408"/>
    </row>
    <row r="37" spans="2:2" x14ac:dyDescent="0.25">
      <c r="B37" s="407" t="s">
        <v>45</v>
      </c>
    </row>
    <row r="38" spans="2:2" x14ac:dyDescent="0.25">
      <c r="B38" s="406" t="str">
        <f>IF('PL EN'!$B$1="Polski","Emisja w oparciu o banner skalowalny o wymiarach 750x300 px optymalnie o wadze do 60 kB, z cappingiem 3.","Emission based on a scalable banner with dimensions of 750x300 px, optimally weighing up to 60 kB, with capping 3.")</f>
        <v>Emisja w oparciu o banner skalowalny o wymiarach 750x300 px optymalnie o wadze do 60 kB, z cappingiem 3.</v>
      </c>
    </row>
    <row r="39" spans="2:2" x14ac:dyDescent="0.25">
      <c r="B39" s="408" t="s">
        <v>2868</v>
      </c>
    </row>
    <row r="40" spans="2:2" x14ac:dyDescent="0.25">
      <c r="B40" s="406"/>
    </row>
    <row r="41" spans="2:2" x14ac:dyDescent="0.25">
      <c r="B41" s="409" t="s">
        <v>2869</v>
      </c>
    </row>
    <row r="42" spans="2:2" x14ac:dyDescent="0.25">
      <c r="B42" s="406" t="str">
        <f>IF('PL EN'!$B$1="Polski","Wersja WS XL zbudowana o jedną kreację oraz funkcję skalowania. Nieco mniejszy obszar na wąskich ekranach ma swoje odzwierciedlenie w lastowej cenie oraz prostszej do wytworzenia kreacji.","WS XL version based on one creation and one scaling function. A slightly smaller area on narrow screens is reflected in the lower price and a creation that is easier to create.")</f>
        <v>Wersja WS XL zbudowana o jedną kreację oraz funkcję skalowania. Nieco mniejszy obszar na wąskich ekranach ma swoje odzwierciedlenie w lastowej cenie oraz prostszej do wytworzenia kreacji.</v>
      </c>
    </row>
    <row r="43" spans="2:2" ht="30" x14ac:dyDescent="0.25">
      <c r="B43" s="406" t="str">
        <f>IF('PL EN'!$B$1="Polski","Do emisji potrzebna jest tylko jedna kreacje jedna kreacja - ta sama na desktop i mobile. Dla poprawy efektywności reklamy na mobile, warto zastosować lżejszą wersję tego samego bannera o wadze do 60 kB.","Only one creative is needed for emission - the same for desktop and mobile. To improve the effectiveness of advertising on mobile, it is worth using a lighter version of the same banner with a weight of up to 60 kB.")</f>
        <v>Do emisji potrzebna jest tylko jedna kreacje jedna kreacja - ta sama na desktop i mobile. Dla poprawy efektywności reklamy na mobile, warto zastosować lżejszą wersję tego samego bannera o wadze do 60 kB.</v>
      </c>
    </row>
    <row r="44" spans="2:2" x14ac:dyDescent="0.25">
      <c r="B44" s="406"/>
    </row>
    <row r="45" spans="2:2" x14ac:dyDescent="0.25">
      <c r="B45" s="407" t="s">
        <v>5</v>
      </c>
    </row>
    <row r="46" spans="2:2" ht="30" x14ac:dyDescent="0.25">
      <c r="B46" s="406" t="str">
        <f>IF('PL EN'!$B$1="Polski","Kreacja o wymiarze 750x300px i wadze do 100 kB emitowana jest na wąskie i szerokie ekrany, poprawność emisji zabezpiecza funkcja skalowania kreacji oraz wpisany w szablon na sztywno wymiar - 1200x600px.","A creation with a size of 750x300px and a weight of up to 100kB is displayed on narrow and wide screens, the correctness of the emission is secured by the function of scaling the creation and the rigid dimension - 1200x600px.")</f>
        <v>Kreacja o wymiarze 750x300px i wadze do 100 kB emitowana jest na wąskie i szerokie ekrany, poprawność emisji zabezpiecza funkcja skalowania kreacji oraz wpisany w szablon na sztywno wymiar - 1200x600px.</v>
      </c>
    </row>
    <row r="47" spans="2:2" x14ac:dyDescent="0.25">
      <c r="B47" s="408" t="s">
        <v>2870</v>
      </c>
    </row>
    <row r="48" spans="2:2" x14ac:dyDescent="0.25">
      <c r="B48" s="406"/>
    </row>
    <row r="49" spans="2:2" x14ac:dyDescent="0.25">
      <c r="B49" s="406" t="str">
        <f>IF('PL EN'!$B$1="Polski","Po emisji WS możliwa jest emisja tego samego bannera na desktop i mobile (dopuszczalna jest także większa, klasyczna kreacja), zgodnie ze scenariuszem - capp2, bez skalowania:","After WS emission, it is possible to broadcast the same banner on desktop and mobile (a larger, classic creation is also allowed), according to the scenario - capp2, without scaling:")</f>
        <v>Po emisji WS możliwa jest emisja tego samego bannera na desktop i mobile (dopuszczalna jest także większa, klasyczna kreacja), zgodnie ze scenariuszem - capp2, bez skalowania:</v>
      </c>
    </row>
    <row r="50" spans="2:2" x14ac:dyDescent="0.25">
      <c r="B50" s="408" t="s">
        <v>2871</v>
      </c>
    </row>
    <row r="51" spans="2:2" x14ac:dyDescent="0.25">
      <c r="B51" s="408"/>
    </row>
    <row r="52" spans="2:2" x14ac:dyDescent="0.25">
      <c r="B52" s="407" t="s">
        <v>45</v>
      </c>
    </row>
    <row r="53" spans="2:2" x14ac:dyDescent="0.25">
      <c r="B53" s="406" t="str">
        <f>IF('PL EN'!$B$1="Polski","Emisja w oparciu o banner skalowalny o wymiarach 750x300px optymalnie o wadze do 60kB, z cappingiem 3.","Emission based on a scalable banner with dimensions of 750x300px, optimally weighing up to 60 kB, with capping 3.")</f>
        <v>Emisja w oparciu o banner skalowalny o wymiarach 750x300px optymalnie o wadze do 60kB, z cappingiem 3.</v>
      </c>
    </row>
    <row r="54" spans="2:2" x14ac:dyDescent="0.25">
      <c r="B54" s="408" t="s">
        <v>2868</v>
      </c>
    </row>
    <row r="55" spans="2:2" x14ac:dyDescent="0.25">
      <c r="B55" s="406"/>
    </row>
    <row r="56" spans="2:2" x14ac:dyDescent="0.25">
      <c r="B56" s="409" t="s">
        <v>2872</v>
      </c>
    </row>
    <row r="57" spans="2:2" ht="15" customHeight="1" x14ac:dyDescent="0.25">
      <c r="B57" s="406" t="str">
        <f>IF('PL EN'!$B$1="Polski","Emisja oparta o jedną kreację oraz funkcję skalowania. Do emisji potrzebna jest tylko jedna kreacje jedna kreacja - ta sama na desktop i mobile - 750x300px (waga 60 kB - static / 150 kB - HTML5).","Emission based on one creation and one scaling function. Only one creative is needed for emission, one creation - the same for desktop and mobile - 750x300px (weight 60 kB - static / 150 kB - HTML5).")</f>
        <v>Emisja oparta o jedną kreację oraz funkcję skalowania. Do emisji potrzebna jest tylko jedna kreacje jedna kreacja - ta sama na desktop i mobile - 750x300px (waga 60 kB - static / 150 kB - HTML5).</v>
      </c>
    </row>
    <row r="58" spans="2:2" x14ac:dyDescent="0.25">
      <c r="B58" s="406"/>
    </row>
    <row r="59" spans="2:2" x14ac:dyDescent="0.25">
      <c r="B59" s="407" t="s">
        <v>5</v>
      </c>
    </row>
    <row r="60" spans="2:2" x14ac:dyDescent="0.25">
      <c r="B60" s="408" t="s">
        <v>2867</v>
      </c>
    </row>
    <row r="61" spans="2:2" x14ac:dyDescent="0.25">
      <c r="B61" s="408"/>
    </row>
    <row r="62" spans="2:2" x14ac:dyDescent="0.25">
      <c r="B62" s="407" t="s">
        <v>45</v>
      </c>
    </row>
    <row r="63" spans="2:2" x14ac:dyDescent="0.25">
      <c r="B63" s="408" t="s">
        <v>2873</v>
      </c>
    </row>
    <row r="64" spans="2:2" x14ac:dyDescent="0.25">
      <c r="B64" s="406"/>
    </row>
    <row r="65" spans="2:2" x14ac:dyDescent="0.25">
      <c r="B65" s="409" t="s">
        <v>2874</v>
      </c>
    </row>
    <row r="66" spans="2:2" ht="15" customHeight="1" x14ac:dyDescent="0.25">
      <c r="B66" s="406" t="str">
        <f>IF('PL EN'!$B$1="Polski","Emisja oparta jest o jedną kreację oraz funkcję skalowania. Nieco mniejszy obszar na produkcji (wąskie ekrany), ma swoje odzwierciedlenie w lastowej cenie oraz prostszej do wytworzenia kreacji.","The emission is based on one creation and one scaling function. A slightly smaller area for production (narrow screens) is reflected in the lower price and a creation that is easier to create.")</f>
        <v>Emisja oparta jest o jedną kreację oraz funkcję skalowania. Nieco mniejszy obszar na produkcji (wąskie ekrany), ma swoje odzwierciedlenie w lastowej cenie oraz prostszej do wytworzenia kreacji.</v>
      </c>
    </row>
    <row r="67" spans="2:2" x14ac:dyDescent="0.25">
      <c r="B67" s="406" t="str">
        <f>IF('PL EN'!$B$1="Polski","Do emisji potrzebne są tylko dwie kreacje - jedna na desktop i jedna na mobile.","Only two creations are needed for emission - one for desktop and one for mobile.")</f>
        <v>Do emisji potrzebne są tylko dwie kreacje - jedna na desktop i jedna na mobile.</v>
      </c>
    </row>
    <row r="68" spans="2:2" x14ac:dyDescent="0.25">
      <c r="B68" s="406"/>
    </row>
    <row r="69" spans="2:2" x14ac:dyDescent="0.25">
      <c r="B69" s="407" t="s">
        <v>5</v>
      </c>
    </row>
    <row r="70" spans="2:2" x14ac:dyDescent="0.25">
      <c r="B70" s="406" t="str">
        <f>IF('PL EN'!$B$1="Polski","Emisja zbudowana o jedną kreację oraz funkcję skalowania. Kreacja powinna mieć wymiar 1200x600 ( wagę: 100 kB - statyk, 300 kB - HTML5).","Emission built with one creation and one scaling function. The size of the creative should be 1200x600 (weight: 100 kB - statistic, 300 kB - HTML5).")</f>
        <v>Emisja zbudowana o jedną kreację oraz funkcję skalowania. Kreacja powinna mieć wymiar 1200x600 ( wagę: 100 kB - statyk, 300 kB - HTML5).</v>
      </c>
    </row>
    <row r="71" spans="2:2" x14ac:dyDescent="0.25">
      <c r="B71" s="408" t="s">
        <v>2875</v>
      </c>
    </row>
    <row r="72" spans="2:2" x14ac:dyDescent="0.25">
      <c r="B72" s="408"/>
    </row>
    <row r="73" spans="2:2" x14ac:dyDescent="0.25">
      <c r="B73" s="407" t="s">
        <v>45</v>
      </c>
    </row>
    <row r="74" spans="2:2" x14ac:dyDescent="0.25">
      <c r="B74" s="406" t="str">
        <f>IF('PL EN'!$B$1="Polski","Do emisji potrzebne jest jedna kreacja - 600x200px (waga 40 kB - static / 150 kB - HTML5).","Only one creative is required for publication - 600x200px (weight 40 kB - static / 150 kB - HTML5).")</f>
        <v>Do emisji potrzebne jest jedna kreacja - 600x200px (waga 40 kB - static / 150 kB - HTML5).</v>
      </c>
    </row>
    <row r="75" spans="2:2" x14ac:dyDescent="0.25">
      <c r="B75" s="408" t="s">
        <v>2876</v>
      </c>
    </row>
    <row r="76" spans="2:2" x14ac:dyDescent="0.25">
      <c r="B76" s="406"/>
    </row>
    <row r="77" spans="2:2" x14ac:dyDescent="0.25">
      <c r="B77" s="409" t="s">
        <v>2877</v>
      </c>
    </row>
    <row r="78" spans="2:2" ht="15" customHeight="1" x14ac:dyDescent="0.25">
      <c r="B78" s="406" t="str">
        <f>IF('PL EN'!$B$1="Polski","Wersja WS Fullpage oparta o jedną kreację oraz funkcję skalowania. Ta wersja ma swoje ograniczenia, które znajdują swoje odzwierciedlenie w lastowej cenie oraz prostszej do wytworzenia kreacji.","WS Fullpage version based on one creative and one scaling function. This version has its limitations, which are reflected in the lower price and a creation that is easier to create.")</f>
        <v>Wersja WS Fullpage oparta o jedną kreację oraz funkcję skalowania. Ta wersja ma swoje ograniczenia, które znajdują swoje odzwierciedlenie w lastowej cenie oraz prostszej do wytworzenia kreacji.</v>
      </c>
    </row>
    <row r="79" spans="2:2" x14ac:dyDescent="0.25">
      <c r="B79" s="406" t="str">
        <f>IF('PL EN'!$B$1="Polski","Do emisji potrzebna jest tylko jedna kreacja - ta sama na desktop i mobile.","Only one creation is needed for emission - the same for desktop and mobile.")</f>
        <v>Do emisji potrzebna jest tylko jedna kreacja - ta sama na desktop i mobile.</v>
      </c>
    </row>
    <row r="80" spans="2:2" ht="30" x14ac:dyDescent="0.25">
      <c r="B80" s="406" t="str">
        <f>IF('PL EN'!$B$1="Polski","Kreacja desktopowa WS jest rozciągnięta optymalnie do okna, natomiast niewypełniona część uzupełniona jest kolorem. Dlatego dobrze, by kreacja dookoła została wykończona jednolitym kolorem lub gradientem.","The WS desktop creation is optimally stretched to the window, while the unfilled part is complemented with color. Therefore, it is good to finish the creation with a solid color or gradient around it.")</f>
        <v>Kreacja desktopowa WS jest rozciągnięta optymalnie do okna, natomiast niewypełniona część uzupełniona jest kolorem. Dlatego dobrze, by kreacja dookoła została wykończona jednolitym kolorem lub gradientem.</v>
      </c>
    </row>
    <row r="81" spans="2:2" x14ac:dyDescent="0.25">
      <c r="B81" s="406"/>
    </row>
    <row r="82" spans="2:2" x14ac:dyDescent="0.25">
      <c r="B82" s="407" t="s">
        <v>5</v>
      </c>
    </row>
    <row r="83" spans="2:2" x14ac:dyDescent="0.25">
      <c r="B83" s="406" t="str">
        <f>IF('PL EN'!$B$1="Polski","Kreacja o wymiarze 750x300px i wadze do 100 kB emitowana jest na wąskie i szerokie ekrany, poprawność emisji zabezpiecza funkcja skalowania kreacji.","A creation with a size of 750x300px and a weight of up to 100 kB is displayed on narrow and wide screens, the correctness of the emission is ensured by the creation scaling function.")</f>
        <v>Kreacja o wymiarze 750x300px i wadze do 100 kB emitowana jest na wąskie i szerokie ekrany, poprawność emisji zabezpiecza funkcja skalowania kreacji.</v>
      </c>
    </row>
    <row r="84" spans="2:2" x14ac:dyDescent="0.25">
      <c r="B84" s="408" t="s">
        <v>2878</v>
      </c>
    </row>
    <row r="85" spans="2:2" x14ac:dyDescent="0.25">
      <c r="B85" s="406"/>
    </row>
    <row r="86" spans="2:2" x14ac:dyDescent="0.25">
      <c r="B86" s="406" t="str">
        <f>IF('PL EN'!$B$1="Polski","Po emisji WS możliwa jest emisja tego samego bannera na desktop i mobile, zgodnie ze scenariuszem - capp2, bez skalowania.","After WS emission, it is possible to broadcast the same banner on desktop and mobile, according to the scenario - capp2, without scaling.")</f>
        <v>Po emisji WS możliwa jest emisja tego samego bannera na desktop i mobile, zgodnie ze scenariuszem - capp2, bez skalowania.</v>
      </c>
    </row>
    <row r="87" spans="2:2" x14ac:dyDescent="0.25">
      <c r="B87" s="408" t="s">
        <v>2879</v>
      </c>
    </row>
    <row r="88" spans="2:2" x14ac:dyDescent="0.25">
      <c r="B88" s="408"/>
    </row>
    <row r="89" spans="2:2" x14ac:dyDescent="0.25">
      <c r="B89" s="407" t="s">
        <v>45</v>
      </c>
    </row>
    <row r="90" spans="2:2" ht="30" x14ac:dyDescent="0.25">
      <c r="B90" s="406" t="str">
        <f>IF('PL EN'!$B$1="Polski","Emisja w oparciu o banner skalowalny o wymiarach 750x300px optymalnie o wadze do 60 kB,z cappingiem 3. Dla poprawy efektywności reklamy na mobile, warto zastosować lżejszą wersję tego samego bannera o wadze do 60 kB.","Emission based on a scalable banner with dimensions of 750x300px, optimally weighing up to 60 kB, with capping 3. To improve the effectiveness of advertising on mobile, it is worth using a lighter version of the same banner with a weight of up to 60 kB.")</f>
        <v>Emisja w oparciu o banner skalowalny o wymiarach 750x300px optymalnie o wadze do 60 kB,z cappingiem 3. Dla poprawy efektywności reklamy na mobile, warto zastosować lżejszą wersję tego samego bannera o wadze do 60 kB.</v>
      </c>
    </row>
    <row r="91" spans="2:2" x14ac:dyDescent="0.25">
      <c r="B91" s="408" t="s">
        <v>2880</v>
      </c>
    </row>
  </sheetData>
  <mergeCells count="1">
    <mergeCell ref="L1:M3"/>
  </mergeCells>
  <hyperlinks>
    <hyperlink ref="B20" r:id="rId1" xr:uid="{686F9AB2-C85C-4FDB-A459-55B52156E634}"/>
    <hyperlink ref="B24" r:id="rId2" xr:uid="{A4D4AE46-1D7F-49AE-A34E-EE62CFE82232}"/>
    <hyperlink ref="B32" r:id="rId3" xr:uid="{6D5EF2E5-8AAD-46E9-B10E-34A2DD8187EC}"/>
    <hyperlink ref="B35" r:id="rId4" xr:uid="{79646B6F-7161-4A42-BCDB-1FC1E58C8B51}"/>
    <hyperlink ref="B39" r:id="rId5" xr:uid="{8727B0AB-957A-4437-93B5-E02192ED81B2}"/>
    <hyperlink ref="B47" r:id="rId6" xr:uid="{176FD3F3-FDFB-49BF-BD15-F779242B5CA6}"/>
    <hyperlink ref="B50" r:id="rId7" xr:uid="{6650D3D1-4563-42F0-9418-7CD931E41DF2}"/>
    <hyperlink ref="B54" r:id="rId8" xr:uid="{4E1EB842-FA2F-4309-A220-555B7340AA05}"/>
    <hyperlink ref="B60" r:id="rId9" xr:uid="{0BB2C32B-B635-40B3-9E4A-A5AA67ECD716}"/>
    <hyperlink ref="B63" r:id="rId10" xr:uid="{9F56A51A-1915-4F99-99F1-AFDCD6AD628E}"/>
    <hyperlink ref="B71" r:id="rId11" xr:uid="{FB0B4927-87C4-4A78-BAC8-EFE53910E214}"/>
    <hyperlink ref="B75" r:id="rId12" xr:uid="{FDC64334-13C2-4196-B12F-CAC374D6A71C}"/>
    <hyperlink ref="B84" r:id="rId13" xr:uid="{F4DB5EF0-57AB-4260-AA0F-CD7F21812428}"/>
    <hyperlink ref="B87" r:id="rId14" xr:uid="{5040255C-C699-44B5-B6D1-9518C56446F3}"/>
    <hyperlink ref="B91" r:id="rId15" xr:uid="{51E0D29E-533E-479A-B6BE-AF8D078D25DC}"/>
  </hyperlinks>
  <pageMargins left="0.7" right="0.7" top="0.75" bottom="0.75" header="0.3" footer="0.3"/>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K47"/>
  <sheetViews>
    <sheetView zoomScaleNormal="100" workbookViewId="0">
      <pane ySplit="4" topLeftCell="A5" activePane="bottomLeft" state="frozen"/>
      <selection pane="bottomLeft" activeCell="C8" sqref="C8"/>
    </sheetView>
  </sheetViews>
  <sheetFormatPr defaultColWidth="9.140625" defaultRowHeight="15" x14ac:dyDescent="0.25"/>
  <cols>
    <col min="1" max="1" width="15.7109375" style="1" customWidth="1"/>
    <col min="2" max="2" width="21.42578125" style="2" customWidth="1"/>
    <col min="3" max="3" width="37" style="1" customWidth="1"/>
    <col min="4" max="4" width="97" style="1" customWidth="1"/>
    <col min="5" max="6" width="26.42578125" style="1" customWidth="1"/>
    <col min="7" max="16384" width="9.140625" style="1"/>
  </cols>
  <sheetData>
    <row r="1" spans="1:11" ht="12.75" customHeight="1" x14ac:dyDescent="0.25">
      <c r="A1" s="71"/>
      <c r="B1" s="72"/>
      <c r="C1" s="71"/>
      <c r="D1" s="452"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E1" s="452"/>
      <c r="F1" s="452"/>
      <c r="G1" s="5"/>
      <c r="H1" s="5"/>
      <c r="I1" s="5"/>
      <c r="J1" s="5"/>
      <c r="K1" s="5"/>
    </row>
    <row r="2" spans="1:11" ht="12.75" customHeight="1" x14ac:dyDescent="0.25">
      <c r="A2" s="71"/>
      <c r="B2" s="72"/>
      <c r="C2" s="71"/>
      <c r="D2" s="452"/>
      <c r="E2" s="452"/>
      <c r="F2" s="452"/>
      <c r="G2" s="5"/>
      <c r="H2" s="5"/>
      <c r="I2" s="5"/>
      <c r="J2" s="5"/>
      <c r="K2" s="5"/>
    </row>
    <row r="3" spans="1:11" ht="12.75" customHeight="1" x14ac:dyDescent="0.25">
      <c r="A3" s="71"/>
      <c r="B3" s="72"/>
      <c r="C3" s="71"/>
      <c r="D3" s="452"/>
      <c r="E3" s="452"/>
      <c r="F3" s="452"/>
      <c r="G3" s="5"/>
      <c r="H3" s="5"/>
      <c r="I3" s="5"/>
      <c r="J3" s="5"/>
      <c r="K3" s="5"/>
    </row>
    <row r="4" spans="1:11" s="3" customFormat="1" ht="12.75" customHeight="1" x14ac:dyDescent="0.25">
      <c r="A4" s="73"/>
      <c r="B4" s="4" t="s">
        <v>721</v>
      </c>
      <c r="C4" s="73"/>
      <c r="D4" s="73"/>
      <c r="E4" s="73"/>
      <c r="F4" s="73"/>
      <c r="G4" s="73"/>
      <c r="H4" s="73"/>
      <c r="I4" s="73"/>
      <c r="J4" s="73"/>
      <c r="K4" s="73"/>
    </row>
    <row r="6" spans="1:11" ht="15" customHeight="1" x14ac:dyDescent="0.25">
      <c r="A6" s="457" t="s">
        <v>722</v>
      </c>
      <c r="B6" s="457" t="s">
        <v>723</v>
      </c>
      <c r="C6" s="457" t="str">
        <f>IF('PL EN'!$B$1="Polski","Nazwa","Name")</f>
        <v>Nazwa</v>
      </c>
      <c r="D6" s="457" t="s">
        <v>2318</v>
      </c>
      <c r="E6" s="457" t="s">
        <v>724</v>
      </c>
      <c r="F6" s="457" t="s">
        <v>509</v>
      </c>
      <c r="G6" s="71"/>
      <c r="H6" s="71"/>
      <c r="I6" s="71"/>
      <c r="J6" s="71"/>
      <c r="K6" s="71"/>
    </row>
    <row r="7" spans="1:11" ht="15" customHeight="1" x14ac:dyDescent="0.25">
      <c r="A7" s="457"/>
      <c r="B7" s="457"/>
      <c r="C7" s="457"/>
      <c r="D7" s="457"/>
      <c r="E7" s="457"/>
      <c r="F7" s="457"/>
      <c r="G7" s="71"/>
      <c r="H7" s="71"/>
      <c r="I7" s="71"/>
      <c r="J7" s="71"/>
      <c r="K7" s="71"/>
    </row>
    <row r="8" spans="1:11" ht="30" customHeight="1" x14ac:dyDescent="0.25">
      <c r="A8" s="470" t="s">
        <v>710</v>
      </c>
      <c r="B8" s="182" t="s">
        <v>725</v>
      </c>
      <c r="C8" s="183" t="s">
        <v>725</v>
      </c>
      <c r="D8" s="121" t="str">
        <f>IF('PL EN'!$B$1="Polski",CONCATENATE("Feed produktowy w formacie CSV, XML lub JSON",CHAR(10),"Logotyp w formacie SVG (lub dowolny format wektorowy)"),CONCATENATE("Product feed in CSV, XML or JSON format",CHAR(10),"Logotype in SVG format (or any other vector format)"))</f>
        <v>Feed produktowy w formacie CSV, XML lub JSON
Logotyp w formacie SVG (lub dowolny format wektorowy)</v>
      </c>
      <c r="E8" s="183" t="str">
        <f>IF('PL EN'!$B$1="Polski","brak","none")</f>
        <v>brak</v>
      </c>
      <c r="F8" s="168" t="s">
        <v>966</v>
      </c>
      <c r="G8" s="71"/>
      <c r="H8" s="71"/>
      <c r="I8" s="71"/>
      <c r="J8" s="71"/>
      <c r="K8" s="71"/>
    </row>
    <row r="9" spans="1:11" ht="45" customHeight="1" x14ac:dyDescent="0.25">
      <c r="A9" s="477"/>
      <c r="B9" s="184" t="s">
        <v>726</v>
      </c>
      <c r="C9" s="185" t="s">
        <v>727</v>
      </c>
      <c r="D9" s="186" t="str">
        <f>IF('PL EN'!$B$1="Polski",CONCATENATE("Feed produktowy w formacie CSV, XML lub JSON",CHAR(10),"Logotyp w formacie SVG (lub dowolny format wektorowy)",CHAR(10),"Okodowanie PX"),CONCATENATE("Product feed in CSV, XML or JSON format",CHAR(10),"Logotype in SVG format (or any other vector format)",CHAR(10),"PX code"))</f>
        <v>Feed produktowy w formacie CSV, XML lub JSON
Logotyp w formacie SVG (lub dowolny format wektorowy)
Okodowanie PX</v>
      </c>
      <c r="E9" s="188" t="str">
        <f>IF('PL EN'!$B$1="Polski","brak","none")</f>
        <v>brak</v>
      </c>
      <c r="F9" s="169" t="s">
        <v>966</v>
      </c>
      <c r="G9" s="71"/>
      <c r="H9" s="71"/>
      <c r="I9" s="71"/>
      <c r="J9" s="71"/>
      <c r="K9" s="71"/>
    </row>
    <row r="10" spans="1:11" ht="75" customHeight="1" x14ac:dyDescent="0.25">
      <c r="A10" s="477"/>
      <c r="B10" s="184" t="str">
        <f>IF('PL EN'!$B$1="Polski","Display Dynamiczny","Dynamic Display")</f>
        <v>Display Dynamiczny</v>
      </c>
      <c r="C10" s="185" t="str">
        <f>IF('PL EN'!$B$1="Polski","Display Dynamiczny","Dynamic Display")</f>
        <v>Display Dynamiczny</v>
      </c>
      <c r="D10" s="186" t="str">
        <f>IF('PL EN'!$B$1="Polski",CONCATENATE("Okodowanie PX oraz pełen feed produktowy (dla kampanii remarketingowej) lub produkty wybrane do promocji.",CHAR(10),"Logotyp w formacie SVG (lub dowolny format wektorowy)",CHAR(10),"Display dynamiczny oferuje formaty:",CHAR(10),"970x200, 970x300, 940x200, 750x200, 300x250, 300x600, 550x290, 585x455, 640x480, 300x180, 880x560, 225x280, 170x200, 160x600"),CONCATENATE("PX code and full product feed (for marketing campaign) or products selected to promote.",CHAR(10),"Logotype in SVG format (or any vector format)",CHAR(10),"Dynamic display offers the following formats:",CHAR(10),"970x200, 970x300, 940x200, 750x200, 300x250, 300x600, 550x290, 585x455, 640x480, 300x180, 880x560, 225x280, 170x200, 160x600"))</f>
        <v>Okodowanie PX oraz pełen feed produktowy (dla kampanii remarketingowej) lub produkty wybrane do promocji.
Logotyp w formacie SVG (lub dowolny format wektorowy)
Display dynamiczny oferuje formaty:
970x200, 970x300, 940x200, 750x200, 300x250, 300x600, 550x290, 585x455, 640x480, 300x180, 880x560, 225x280, 170x200, 160x600</v>
      </c>
      <c r="E10" s="187" t="str">
        <f>IF('PL EN'!$B$1="Polski","brak","none")</f>
        <v>brak</v>
      </c>
      <c r="F10" s="168" t="s">
        <v>966</v>
      </c>
      <c r="G10" s="71"/>
      <c r="H10" s="71"/>
      <c r="I10" s="71"/>
      <c r="J10" s="71"/>
      <c r="K10" s="71"/>
    </row>
    <row r="11" spans="1:11" ht="60" customHeight="1" x14ac:dyDescent="0.25">
      <c r="A11" s="477"/>
      <c r="B11" s="184" t="str">
        <f>IF('PL EN'!$B$1="Polski","Mailing Dynamiczny","Dynamic Mailing")</f>
        <v>Mailing Dynamiczny</v>
      </c>
      <c r="C11" s="185" t="str">
        <f>IF('PL EN'!$B$1="Polski","Mailing Dynamiczny","Dynamic Mailing")</f>
        <v>Mailing Dynamiczny</v>
      </c>
      <c r="D11" s="186" t="str">
        <f>IF('PL EN'!$B$1="Polski",CONCATENATE("Okodowanie PX oraz pełen feed produktowy (dla kampanii remarketingowej) lub produkty wybrane do promocji.",CHAR(10),"Górny banner o wymiarach standardowego DBB: 750x200",CHAR(10),"Kolor w formacie RGB dla cen oraz tekstu i tła buttonu CTA.",CHAR(10),"Treść CTA do 10 znaków."),CONCATENATE("PX code and full product feed (for marketing campaign) or products selected to promote.",CHAR(10),"Top banner in standard DBB format: 750×200",CHAR(10),"RGB color scheme for prices and well as CTA button text and background.",CHAR(10),"CTA content up to 10 characters."))</f>
        <v>Okodowanie PX oraz pełen feed produktowy (dla kampanii remarketingowej) lub produkty wybrane do promocji.
Górny banner o wymiarach standardowego DBB: 750x200
Kolor w formacie RGB dla cen oraz tekstu i tła buttonu CTA.
Treść CTA do 10 znaków.</v>
      </c>
      <c r="E11" s="185" t="s">
        <v>550</v>
      </c>
      <c r="F11" s="169" t="s">
        <v>966</v>
      </c>
      <c r="G11" s="71"/>
      <c r="H11" s="71"/>
      <c r="I11" s="71"/>
      <c r="J11" s="71"/>
      <c r="K11" s="71"/>
    </row>
    <row r="12" spans="1:11" ht="60" customHeight="1" x14ac:dyDescent="0.25">
      <c r="A12" s="477"/>
      <c r="B12" s="184" t="s">
        <v>933</v>
      </c>
      <c r="C12" s="185" t="s">
        <v>728</v>
      </c>
      <c r="D12" s="186" t="s">
        <v>729</v>
      </c>
      <c r="E12" s="185" t="s">
        <v>550</v>
      </c>
      <c r="F12" s="163"/>
      <c r="G12" s="71"/>
      <c r="H12" s="71"/>
      <c r="I12" s="71"/>
      <c r="J12" s="71"/>
      <c r="K12" s="71"/>
    </row>
    <row r="13" spans="1:11" ht="75" customHeight="1" x14ac:dyDescent="0.25">
      <c r="A13" s="471"/>
      <c r="B13" s="165" t="s">
        <v>730</v>
      </c>
      <c r="C13" s="180" t="s">
        <v>730</v>
      </c>
      <c r="D13" s="181" t="s">
        <v>2328</v>
      </c>
      <c r="E13" s="180" t="s">
        <v>550</v>
      </c>
      <c r="F13" s="170" t="s">
        <v>966</v>
      </c>
      <c r="G13" s="71"/>
      <c r="H13" s="71"/>
      <c r="I13" s="71"/>
      <c r="J13" s="71"/>
      <c r="K13" s="71"/>
    </row>
    <row r="14" spans="1:11" ht="105" customHeight="1" x14ac:dyDescent="0.25">
      <c r="A14" s="470" t="s">
        <v>731</v>
      </c>
      <c r="B14" s="182" t="s">
        <v>732</v>
      </c>
      <c r="C14" s="189" t="str">
        <f>IF('PL EN'!$B$1="Polski",CONCATENATE("Halfpage",CHAR(10),"Content Box",CHAR(10),"Content Box",CHAR(10),"Midbox",CHAR(10),"Belka Reklamowa",CHAR(10),"WP Box",CHAR(10),"Boksy w Sekcjach Tematycznych"),CONCATENATE("Halfpage",CHAR(10),"Content Box",CHAR(10),"Content Box",CHAR(10),"Midbox",CHAR(10),"Website Banner",CHAR(10),"WP Box",CHAR(10),"Boxes in Thematic Sections"))</f>
        <v>Halfpage
Content Box
Content Box
Midbox
Belka Reklamowa
WP Box
Boksy w Sekcjach Tematycznych</v>
      </c>
      <c r="D14" s="121" t="s">
        <v>2331</v>
      </c>
      <c r="E14" s="121" t="s">
        <v>733</v>
      </c>
      <c r="F14" s="163"/>
      <c r="G14" s="71"/>
      <c r="H14" s="71"/>
      <c r="I14" s="71" t="s">
        <v>704</v>
      </c>
      <c r="J14" s="71"/>
      <c r="K14" s="71"/>
    </row>
    <row r="15" spans="1:11" ht="30" customHeight="1" x14ac:dyDescent="0.25">
      <c r="A15" s="471"/>
      <c r="B15" s="165" t="str">
        <f>IF('PL EN'!$B$1="Polski","Zajawka Natywna","Native Lead")</f>
        <v>Zajawka Natywna</v>
      </c>
      <c r="C15" s="180" t="str">
        <f>IF('PL EN'!$B$1="Polski","Zajawka Natywna","Native Lead")</f>
        <v>Zajawka Natywna</v>
      </c>
      <c r="D15" s="180" t="str">
        <f>IF('PL EN'!$B$1="Polski","Treść do 60 znaków, grafika 350x216 (bez tekstu, elementów reklamowych, obramowania oraz CTA)","Content of up to 60 characters, graphics 350×216 (without text, advertising elements, borders and CTA)")</f>
        <v>Treść do 60 znaków, grafika 350x216 (bez tekstu, elementów reklamowych, obramowania oraz CTA)</v>
      </c>
      <c r="E15" s="180" t="s">
        <v>547</v>
      </c>
      <c r="F15" s="27"/>
      <c r="G15" s="71"/>
      <c r="H15" s="71"/>
      <c r="I15" s="71"/>
      <c r="J15" s="71"/>
      <c r="K15" s="71"/>
    </row>
    <row r="16" spans="1:11" ht="37.5" customHeight="1" x14ac:dyDescent="0.25">
      <c r="A16" s="470" t="s">
        <v>734</v>
      </c>
      <c r="B16" s="470" t="s">
        <v>2820</v>
      </c>
      <c r="C16" s="467" t="s">
        <v>2820</v>
      </c>
      <c r="D16" s="464" t="s">
        <v>2848</v>
      </c>
      <c r="E16" s="467" t="s">
        <v>547</v>
      </c>
      <c r="F16" s="167" t="s">
        <v>2853</v>
      </c>
      <c r="G16" s="71"/>
      <c r="H16" s="71"/>
      <c r="I16" s="71"/>
      <c r="J16" s="71"/>
      <c r="K16" s="71"/>
    </row>
    <row r="17" spans="1:11" ht="37.5" customHeight="1" x14ac:dyDescent="0.25">
      <c r="A17" s="477"/>
      <c r="B17" s="477"/>
      <c r="C17" s="468"/>
      <c r="D17" s="465"/>
      <c r="E17" s="468"/>
      <c r="F17" s="168" t="s">
        <v>2854</v>
      </c>
      <c r="G17" s="71"/>
      <c r="H17" s="71"/>
      <c r="I17" s="71"/>
      <c r="J17" s="71"/>
      <c r="K17" s="71"/>
    </row>
    <row r="18" spans="1:11" ht="37.5" customHeight="1" x14ac:dyDescent="0.25">
      <c r="A18" s="477"/>
      <c r="B18" s="477"/>
      <c r="C18" s="468"/>
      <c r="D18" s="465"/>
      <c r="E18" s="468"/>
      <c r="F18" s="168" t="s">
        <v>2852</v>
      </c>
      <c r="G18" s="71"/>
      <c r="H18" s="71"/>
      <c r="I18" s="71"/>
      <c r="J18" s="71"/>
      <c r="K18" s="71"/>
    </row>
    <row r="19" spans="1:11" ht="37.5" customHeight="1" x14ac:dyDescent="0.25">
      <c r="A19" s="477"/>
      <c r="B19" s="477"/>
      <c r="C19" s="468"/>
      <c r="D19" s="465"/>
      <c r="E19" s="468"/>
      <c r="F19" s="168" t="s">
        <v>2851</v>
      </c>
      <c r="G19" s="71"/>
      <c r="H19" s="71"/>
      <c r="I19" s="71"/>
      <c r="J19" s="71"/>
      <c r="K19" s="71"/>
    </row>
    <row r="20" spans="1:11" ht="37.5" customHeight="1" x14ac:dyDescent="0.25">
      <c r="A20" s="477"/>
      <c r="B20" s="477"/>
      <c r="C20" s="468"/>
      <c r="D20" s="465"/>
      <c r="E20" s="468"/>
      <c r="F20" s="168" t="s">
        <v>2850</v>
      </c>
      <c r="G20" s="71"/>
      <c r="H20" s="71"/>
      <c r="I20" s="71"/>
      <c r="J20" s="71"/>
      <c r="K20" s="71"/>
    </row>
    <row r="21" spans="1:11" ht="37.5" customHeight="1" x14ac:dyDescent="0.25">
      <c r="A21" s="477"/>
      <c r="B21" s="481"/>
      <c r="C21" s="469"/>
      <c r="D21" s="466"/>
      <c r="E21" s="469"/>
      <c r="F21" s="168" t="s">
        <v>2849</v>
      </c>
      <c r="G21" s="71"/>
      <c r="H21" s="71"/>
      <c r="I21" s="71"/>
      <c r="J21" s="71"/>
      <c r="K21" s="71"/>
    </row>
    <row r="22" spans="1:11" ht="45" customHeight="1" x14ac:dyDescent="0.25">
      <c r="A22" s="477"/>
      <c r="B22" s="184" t="str">
        <f>IF('PL EN'!$B$1="Polski","Display Statyczny Premium","Premium Static Display")</f>
        <v>Display Statyczny Premium</v>
      </c>
      <c r="C22" s="475" t="s">
        <v>735</v>
      </c>
      <c r="D22" s="475" t="s">
        <v>2841</v>
      </c>
      <c r="E22" s="475" t="s">
        <v>2842</v>
      </c>
      <c r="F22" s="168" t="s">
        <v>966</v>
      </c>
      <c r="G22" s="71"/>
      <c r="H22" s="71"/>
      <c r="I22" s="71"/>
      <c r="J22" s="71"/>
      <c r="K22" s="71"/>
    </row>
    <row r="23" spans="1:11" ht="45" customHeight="1" x14ac:dyDescent="0.25">
      <c r="A23" s="477"/>
      <c r="B23" s="190" t="str">
        <f>IF('PL EN'!$B$1="Polski","Display Statyczny","Static Display")</f>
        <v>Display Statyczny</v>
      </c>
      <c r="C23" s="461"/>
      <c r="D23" s="461"/>
      <c r="E23" s="461"/>
      <c r="F23" s="169" t="s">
        <v>966</v>
      </c>
      <c r="G23" s="71"/>
      <c r="H23" s="71"/>
      <c r="I23" s="71"/>
    </row>
    <row r="24" spans="1:11" ht="45" customHeight="1" x14ac:dyDescent="0.25">
      <c r="A24" s="477"/>
      <c r="B24" s="184" t="s">
        <v>736</v>
      </c>
      <c r="C24" s="476"/>
      <c r="D24" s="476"/>
      <c r="E24" s="476"/>
      <c r="F24" s="169" t="s">
        <v>966</v>
      </c>
      <c r="G24" s="71"/>
      <c r="H24" s="71"/>
      <c r="I24" s="71"/>
    </row>
    <row r="25" spans="1:11" ht="90" customHeight="1" x14ac:dyDescent="0.25">
      <c r="A25" s="477"/>
      <c r="B25" s="190" t="s">
        <v>737</v>
      </c>
      <c r="C25" s="119" t="s">
        <v>2330</v>
      </c>
      <c r="D25" s="119" t="str">
        <f>IF('PL EN'!$B$1="Polski",CONCATENATE("Klient powinien dostarczyć kreację HTML5  o wymiarach i wadze odpowiadających kreacji standardowej. Ponadto, klient powinien dostarczyć plik mp4 / webm, zawierający materiał video.",CHAR(10),"Maksymalna dopuszczalna waga pliku video to 1.5MB. Materiał video może startować samoczynnie (musi być wtedy wyciszony) lub po kliku użytkownika (dozwolony jest wtedy start  z włączonym dźwiękiem)."),CONCATENATE("Customer should provide a HTML5 creation with dimensions and size of a standard creation. Moreover, the customer should provide an mp4/webm file with video content.",CHAR(10),"Total size of a video file must be 1.5 MB or less. Video can start automatically (if so, it must be muted) or upon user click (in such case the sound can be on)."))</f>
        <v>Klient powinien dostarczyć kreację HTML5  o wymiarach i wadze odpowiadających kreacji standardowej. Ponadto, klient powinien dostarczyć plik mp4 / webm, zawierający materiał video.
Maksymalna dopuszczalna waga pliku video to 1.5MB. Materiał video może startować samoczynnie (musi być wtedy wyciszony) lub po kliku użytkownika (dozwolony jest wtedy start  z włączonym dźwiękiem).</v>
      </c>
      <c r="E25" s="187" t="s">
        <v>738</v>
      </c>
      <c r="F25" s="163"/>
      <c r="G25" s="71"/>
      <c r="H25" s="71"/>
      <c r="I25" s="71"/>
    </row>
    <row r="26" spans="1:11" ht="195" customHeight="1" x14ac:dyDescent="0.25">
      <c r="A26" s="477"/>
      <c r="B26" s="190" t="s">
        <v>2738</v>
      </c>
      <c r="C26" s="187" t="s">
        <v>2738</v>
      </c>
      <c r="D26" s="119" t="s">
        <v>2739</v>
      </c>
      <c r="E26" s="187" t="s">
        <v>2660</v>
      </c>
      <c r="F26" s="169" t="s">
        <v>966</v>
      </c>
      <c r="G26" s="71"/>
      <c r="H26" s="71"/>
      <c r="I26" s="71"/>
    </row>
    <row r="27" spans="1:11" ht="30" customHeight="1" x14ac:dyDescent="0.25">
      <c r="A27" s="477"/>
      <c r="B27" s="190" t="s">
        <v>2329</v>
      </c>
      <c r="C27" s="187" t="s">
        <v>2329</v>
      </c>
      <c r="D27" s="119" t="s">
        <v>2319</v>
      </c>
      <c r="E27" s="187"/>
      <c r="F27" s="16"/>
      <c r="G27" s="71"/>
      <c r="H27" s="71"/>
      <c r="I27" s="71"/>
    </row>
    <row r="28" spans="1:11" ht="75" customHeight="1" x14ac:dyDescent="0.25">
      <c r="A28" s="477"/>
      <c r="B28" s="190" t="s">
        <v>2317</v>
      </c>
      <c r="C28" s="187" t="s">
        <v>2317</v>
      </c>
      <c r="D28" s="119" t="s">
        <v>2743</v>
      </c>
      <c r="E28" s="187"/>
      <c r="F28" s="16"/>
      <c r="G28" s="71"/>
      <c r="H28" s="71"/>
      <c r="I28" s="71"/>
    </row>
    <row r="29" spans="1:11" ht="60" customHeight="1" x14ac:dyDescent="0.25">
      <c r="A29" s="471"/>
      <c r="B29" s="342" t="s">
        <v>2313</v>
      </c>
      <c r="C29" s="188" t="s">
        <v>2314</v>
      </c>
      <c r="D29" s="153" t="s">
        <v>2316</v>
      </c>
      <c r="E29" s="153" t="s">
        <v>2315</v>
      </c>
      <c r="F29" s="341"/>
      <c r="G29" s="71"/>
      <c r="H29" s="71"/>
      <c r="I29" s="71"/>
    </row>
    <row r="30" spans="1:11" ht="60" customHeight="1" x14ac:dyDescent="0.25">
      <c r="A30" s="470" t="s">
        <v>45</v>
      </c>
      <c r="B30" s="182" t="str">
        <f>IF('PL EN'!$B$1="Polski","Banner Skalowany","Scalable Banner")</f>
        <v>Banner Skalowany</v>
      </c>
      <c r="C30" s="183" t="str">
        <f>IF('PL EN'!$B$1="Polski","Banner Skalowany","Scalable Banner")</f>
        <v>Banner Skalowany</v>
      </c>
      <c r="D30" s="183" t="s">
        <v>524</v>
      </c>
      <c r="E30" s="183" t="s">
        <v>739</v>
      </c>
      <c r="F30" s="168" t="s">
        <v>966</v>
      </c>
      <c r="G30" s="71"/>
      <c r="H30" s="71"/>
      <c r="I30" s="71"/>
    </row>
    <row r="31" spans="1:11" ht="60" customHeight="1" x14ac:dyDescent="0.25">
      <c r="A31" s="477"/>
      <c r="B31" s="184" t="s">
        <v>967</v>
      </c>
      <c r="C31" s="185" t="s">
        <v>967</v>
      </c>
      <c r="D31" s="186" t="s">
        <v>2741</v>
      </c>
      <c r="E31" s="185" t="s">
        <v>2742</v>
      </c>
      <c r="F31" s="168" t="s">
        <v>966</v>
      </c>
      <c r="G31" s="71"/>
      <c r="H31" s="71"/>
      <c r="I31" s="71"/>
    </row>
    <row r="32" spans="1:11" ht="30" customHeight="1" x14ac:dyDescent="0.25">
      <c r="A32" s="477"/>
      <c r="B32" s="184" t="s">
        <v>657</v>
      </c>
      <c r="C32" s="185" t="s">
        <v>657</v>
      </c>
      <c r="D32" s="185" t="s">
        <v>580</v>
      </c>
      <c r="E32" s="186" t="s">
        <v>2740</v>
      </c>
      <c r="F32" s="168" t="s">
        <v>966</v>
      </c>
      <c r="G32" s="71"/>
      <c r="H32" s="71"/>
      <c r="I32" s="71"/>
    </row>
    <row r="33" spans="1:9" ht="30" customHeight="1" x14ac:dyDescent="0.25">
      <c r="A33" s="477"/>
      <c r="B33" s="190" t="s">
        <v>649</v>
      </c>
      <c r="C33" s="187" t="s">
        <v>649</v>
      </c>
      <c r="D33" s="187" t="s">
        <v>569</v>
      </c>
      <c r="E33" s="187" t="s">
        <v>739</v>
      </c>
      <c r="F33" s="169" t="s">
        <v>966</v>
      </c>
      <c r="G33" s="71"/>
      <c r="H33" s="71"/>
      <c r="I33" s="71"/>
    </row>
    <row r="34" spans="1:9" ht="30" customHeight="1" x14ac:dyDescent="0.25">
      <c r="A34" s="477"/>
      <c r="B34" s="190" t="s">
        <v>2389</v>
      </c>
      <c r="C34" s="187" t="s">
        <v>2389</v>
      </c>
      <c r="D34" s="119" t="s">
        <v>2390</v>
      </c>
      <c r="E34" s="187" t="s">
        <v>739</v>
      </c>
      <c r="F34" s="168"/>
      <c r="G34" s="71"/>
      <c r="H34" s="71"/>
      <c r="I34" s="71"/>
    </row>
    <row r="35" spans="1:9" ht="30" customHeight="1" x14ac:dyDescent="0.25">
      <c r="A35" s="477"/>
      <c r="B35" s="190" t="str">
        <f>IF('PL EN'!$B$1="Polski","Rectangle Skalowany","Scalable Rectangle")</f>
        <v>Rectangle Skalowany</v>
      </c>
      <c r="C35" s="187" t="str">
        <f>IF('PL EN'!$B$1="Polski","Rectangle Skalowany","Scalable Rectangle")</f>
        <v>Rectangle Skalowany</v>
      </c>
      <c r="D35" s="187" t="s">
        <v>740</v>
      </c>
      <c r="E35" s="187" t="s">
        <v>739</v>
      </c>
      <c r="F35" s="168" t="s">
        <v>966</v>
      </c>
      <c r="G35" s="71"/>
      <c r="H35" s="71"/>
      <c r="I35" s="71"/>
    </row>
    <row r="36" spans="1:9" ht="75" customHeight="1" x14ac:dyDescent="0.25">
      <c r="A36" s="477"/>
      <c r="B36" s="190" t="s">
        <v>741</v>
      </c>
      <c r="C36" s="119" t="s">
        <v>742</v>
      </c>
      <c r="D36" s="119" t="s">
        <v>743</v>
      </c>
      <c r="E36" s="119" t="s">
        <v>744</v>
      </c>
      <c r="F36" s="168" t="s">
        <v>966</v>
      </c>
      <c r="G36" s="71"/>
      <c r="H36" s="71"/>
      <c r="I36" s="71"/>
    </row>
    <row r="37" spans="1:9" ht="30" customHeight="1" x14ac:dyDescent="0.25">
      <c r="A37" s="471"/>
      <c r="B37" s="165" t="str">
        <f>IF('PL EN'!$B$1="Polski","Karuzela","Carousel")</f>
        <v>Karuzela</v>
      </c>
      <c r="C37" s="181" t="s">
        <v>649</v>
      </c>
      <c r="D37" s="181" t="str">
        <f>IF('PL EN'!$B$1="Polski","Górna część: logo klienta (jpg 40x40px) tytuł nie dłuższy niż 30 znaków ze spacjami, w dolnej części znajduje się od 4 do max 8 slajdów z grafiką przewijaną w lewo i prawo (jpg 158x158px)","Upper part: customer logo (jpg 40×40 px), title up to 30 characters including spaces. Lower Part: 4 to 8 slides with graphic content scrollable left and right (jpg 158×158 px)")</f>
        <v>Górna część: logo klienta (jpg 40x40px) tytuł nie dłuższy niż 30 znaków ze spacjami, w dolnej części znajduje się od 4 do max 8 slajdów z grafiką przewijaną w lewo i prawo (jpg 158x158px)</v>
      </c>
      <c r="E37" s="180" t="s">
        <v>738</v>
      </c>
      <c r="F37" s="170" t="s">
        <v>966</v>
      </c>
      <c r="G37" s="71"/>
      <c r="H37" s="71"/>
      <c r="I37" s="71"/>
    </row>
    <row r="38" spans="1:9" ht="30" customHeight="1" x14ac:dyDescent="0.25">
      <c r="A38" s="478" t="str">
        <f>IF('PL EN'!$B$1="Polski","Poczta","Mail")</f>
        <v>Poczta</v>
      </c>
      <c r="B38" s="191" t="s">
        <v>690</v>
      </c>
      <c r="C38" s="361" t="str">
        <f>IF('PL EN'!$B$1="Polski","Mailing Statyczny","Static Mailing")</f>
        <v>Mailing Statyczny</v>
      </c>
      <c r="D38" s="461" t="str">
        <f>IF('PL EN'!$B$1="Polski",CONCATENATE("HTML (z elementami graficznymi), tryb kodowania: ISO-8859-2",CHAR(10),"Umieszczenie parametrów 'cid:' i 'KLIK'",CHAR(10),"Kreacja w całości klikalna",CHAR(10),"Niezbędne dane: nadawca, tytuł (rekomendacja do 80 znaków), stopka"),CONCATENATE("HTML (with graphic items), coding mode: ISO-8859-2",CHAR(10),"'cid:' and 'KLIK' parameter placement",CHAR(10),"Fully clickable content",CHAR(10),"Required details: sender, title, footnote"))</f>
        <v>HTML (z elementami graficznymi), tryb kodowania: ISO-8859-2
Umieszczenie parametrów 'cid:' i 'KLIK'
Kreacja w całości klikalna
Niezbędne dane: nadawca, tytuł (rekomendacja do 80 znaków), stopka</v>
      </c>
      <c r="E38" s="463" t="s">
        <v>550</v>
      </c>
      <c r="F38" s="168" t="s">
        <v>966</v>
      </c>
      <c r="G38" s="71"/>
      <c r="H38" s="71"/>
      <c r="I38" s="71"/>
    </row>
    <row r="39" spans="1:9" ht="30" customHeight="1" x14ac:dyDescent="0.25">
      <c r="A39" s="479"/>
      <c r="B39" s="192" t="s">
        <v>690</v>
      </c>
      <c r="C39" s="185" t="str">
        <f>IF('PL EN'!$B$1="Polski","Mailing - Zakładka Oferty","Mailing - Offer Tab")</f>
        <v>Mailing - Zakładka Oferty</v>
      </c>
      <c r="D39" s="462"/>
      <c r="E39" s="462"/>
      <c r="F39" s="16"/>
      <c r="G39" s="71"/>
      <c r="H39" s="71"/>
      <c r="I39" s="71"/>
    </row>
    <row r="40" spans="1:9" ht="75" customHeight="1" x14ac:dyDescent="0.25">
      <c r="A40" s="479"/>
      <c r="B40" s="193" t="s">
        <v>618</v>
      </c>
      <c r="C40" s="119" t="s">
        <v>618</v>
      </c>
      <c r="D40" s="119" t="str">
        <f>IF('PL EN'!$B$1="Polski",CONCATENATE("Nazwa klienta do 25 znaków",CHAR(10),"Temat  główne hasło kampanii do 80 znaków",CHAR(10),"Call to action do 10 znaków",CHAR(10),"Nagłówek do 72 znaków",CHAR(10),"Grafika 1200x628 (bez CTA)"),CONCATENATE("Customer name up to 25 characters",CHAR(10),"Subject – leading campaign slogan up to 25 characters",CHAR(10),"Call to action up to 10 characters",CHAR(10),"Graphics 1200×628"))</f>
        <v>Nazwa klienta do 25 znaków
Temat  główne hasło kampanii do 80 znaków
Call to action do 10 znaków
Nagłówek do 72 znaków
Grafika 1200x628 (bez CTA)</v>
      </c>
      <c r="E40" s="187" t="s">
        <v>647</v>
      </c>
      <c r="F40" s="169" t="s">
        <v>966</v>
      </c>
      <c r="G40" s="71"/>
      <c r="H40" s="71"/>
      <c r="I40" s="71"/>
    </row>
    <row r="41" spans="1:9" ht="129" customHeight="1" x14ac:dyDescent="0.25">
      <c r="A41" s="480"/>
      <c r="B41" s="166" t="str">
        <f>IF('PL EN'!$B$1="Polski","Poczta CPC","CPC Mail")</f>
        <v>Poczta CPC</v>
      </c>
      <c r="C41" s="181" t="str">
        <f>IF('PL EN'!$B$1="Polski",CONCATENATE("Login Box",CHAR(10),"Login Box (Mobile)",CHAR(10),"Logout Box",CHAR(10),"Bottom Box",CHAR(10),"Banner w Interfejsie (Mobile)",CHAR(10),"Halfpage (prawa szpalta)",CHAR(10),"Rectangle",CHAR(10),"Skyscraper",CHAR(10),"Mega Double Billboard"),CONCATENATE("Login Box",CHAR(10),"Login Box (Mobile)",CHAR(10),"Logout Box",CHAR(10),"Bottom Box",CHAR(10),"Interface Banner (Mobile)",CHAR(10),"Halfpage (right column)",CHAR(10),"Rectangle",CHAR(10),"Skyscraper",CHAR(10),"Mega Double Billboard"))</f>
        <v>Login Box
Login Box (Mobile)
Logout Box
Bottom Box
Banner w Interfejsie (Mobile)
Halfpage (prawa szpalta)
Rectangle
Skyscraper
Mega Double Billboard</v>
      </c>
      <c r="D41" s="390" t="s">
        <v>2823</v>
      </c>
      <c r="E41" s="181" t="s">
        <v>2824</v>
      </c>
      <c r="F41" s="168" t="s">
        <v>966</v>
      </c>
      <c r="G41" s="71"/>
      <c r="H41" s="71"/>
      <c r="I41" s="71"/>
    </row>
    <row r="42" spans="1:9" ht="30" customHeight="1" x14ac:dyDescent="0.25">
      <c r="A42" s="470" t="s">
        <v>745</v>
      </c>
      <c r="B42" s="182" t="s">
        <v>746</v>
      </c>
      <c r="C42" s="461" t="str">
        <f>IF('PL EN'!$B$1="Polski",CONCATENATE("Kreacja Tekstowa",CHAR(10),"Kreacja Tekstowo-Graficzna",CHAR(10),"Kreacja Natywna (Related Content)"),CONCATENATE("Text Creation",CHAR(10),"Text&amp;Graphic Creation",CHAR(10),"Native Creation (Related Content)"))</f>
        <v>Kreacja Tekstowa
Kreacja Tekstowo-Graficzna
Kreacja Natywna (Related Content)</v>
      </c>
      <c r="D42" s="461" t="str">
        <f>IF('PL EN'!$B$1="Polski",CONCATENATE("Tytuł do 30 znaków, Treść do 90 znaków",CHAR(10),"Tytuł do 30 znaków, Treść do 90 znaków, Grafika 350x216 (bez tekstu, elementów reklamowych, obramowania oraz CTA)",CHAR(10),"Treść do 50 znaków, Grafika 350x216 (bez tekstu, elementów reklamowych, obramowania oraz CTA)"),CONCATENATE("Title up to 30 characters, content up to 90 characters",CHAR(10),"Title up to 30 characters, content up to 90 characters, graphics 350×216",CHAR(10),"Content up to 50 characters, graphics 350×216"))</f>
        <v>Tytuł do 30 znaków, Treść do 90 znaków
Tytuł do 30 znaków, Treść do 90 znaków, Grafika 350x216 (bez tekstu, elementów reklamowych, obramowania oraz CTA)
Treść do 50 znaków, Grafika 350x216 (bez tekstu, elementów reklamowych, obramowania oraz CTA)</v>
      </c>
      <c r="E42" s="461" t="str">
        <f>IF('PL EN'!$B$1="Polski",CONCATENATE("brak",CHAR(10),"60 kB",CHAR(10),"60 kB"),CONCATENATE("none",CHAR(10),"60 kB",CHAR(10),"60 kB"))</f>
        <v>brak
60 kB
60 kB</v>
      </c>
      <c r="F42" s="167" t="s">
        <v>966</v>
      </c>
      <c r="G42" s="71"/>
      <c r="H42" s="71"/>
      <c r="I42" s="71"/>
    </row>
    <row r="43" spans="1:9" ht="30" customHeight="1" x14ac:dyDescent="0.25">
      <c r="A43" s="471"/>
      <c r="B43" s="165" t="s">
        <v>747</v>
      </c>
      <c r="C43" s="461"/>
      <c r="D43" s="461"/>
      <c r="E43" s="461"/>
      <c r="F43" s="164"/>
      <c r="G43" s="71"/>
      <c r="H43" s="71"/>
      <c r="I43" s="71"/>
    </row>
    <row r="44" spans="1:9" ht="97.5" customHeight="1" x14ac:dyDescent="0.25">
      <c r="A44" s="470" t="s">
        <v>748</v>
      </c>
      <c r="B44" s="182" t="s">
        <v>749</v>
      </c>
      <c r="C44" s="194" t="s">
        <v>937</v>
      </c>
      <c r="D44" s="362" t="s">
        <v>750</v>
      </c>
      <c r="E44" s="183" t="s">
        <v>527</v>
      </c>
      <c r="F44" s="14"/>
      <c r="G44" s="71"/>
      <c r="H44" s="71"/>
      <c r="I44" s="71"/>
    </row>
    <row r="45" spans="1:9" ht="30" customHeight="1" x14ac:dyDescent="0.25">
      <c r="A45" s="471"/>
      <c r="B45" s="165" t="s">
        <v>751</v>
      </c>
      <c r="C45" s="472" t="s">
        <v>2332</v>
      </c>
      <c r="D45" s="473"/>
      <c r="E45" s="474"/>
      <c r="F45" s="170" t="s">
        <v>966</v>
      </c>
      <c r="G45" s="71"/>
      <c r="H45" s="71"/>
      <c r="I45" s="71"/>
    </row>
    <row r="46" spans="1:9" ht="30" customHeight="1" x14ac:dyDescent="0.25">
      <c r="A46" s="53" t="s">
        <v>752</v>
      </c>
      <c r="B46" s="53" t="s">
        <v>753</v>
      </c>
      <c r="C46" s="458" t="s">
        <v>754</v>
      </c>
      <c r="D46" s="459"/>
      <c r="E46" s="460"/>
      <c r="F46" s="28"/>
    </row>
    <row r="47" spans="1:9" ht="30" customHeight="1" x14ac:dyDescent="0.25"/>
  </sheetData>
  <autoFilter ref="B6:B7" xr:uid="{00000000-0009-0000-0000-000002000000}"/>
  <mergeCells count="28">
    <mergeCell ref="A6:A7"/>
    <mergeCell ref="B6:B7"/>
    <mergeCell ref="A38:A41"/>
    <mergeCell ref="A8:A13"/>
    <mergeCell ref="A14:A15"/>
    <mergeCell ref="A16:A29"/>
    <mergeCell ref="B16:B21"/>
    <mergeCell ref="A44:A45"/>
    <mergeCell ref="C45:E45"/>
    <mergeCell ref="C22:C24"/>
    <mergeCell ref="D22:D24"/>
    <mergeCell ref="E22:E24"/>
    <mergeCell ref="A42:A43"/>
    <mergeCell ref="E42:E43"/>
    <mergeCell ref="C42:C43"/>
    <mergeCell ref="D42:D43"/>
    <mergeCell ref="A30:A37"/>
    <mergeCell ref="F6:F7"/>
    <mergeCell ref="D1:F3"/>
    <mergeCell ref="C46:E46"/>
    <mergeCell ref="D38:D39"/>
    <mergeCell ref="C6:C7"/>
    <mergeCell ref="D6:D7"/>
    <mergeCell ref="E6:E7"/>
    <mergeCell ref="E38:E39"/>
    <mergeCell ref="D16:D21"/>
    <mergeCell ref="C16:C21"/>
    <mergeCell ref="E16:E21"/>
  </mergeCells>
  <hyperlinks>
    <hyperlink ref="F8" r:id="rId1" xr:uid="{00000000-0004-0000-0200-000000000000}"/>
    <hyperlink ref="F10" r:id="rId2" xr:uid="{00000000-0004-0000-0200-000001000000}"/>
    <hyperlink ref="F9" r:id="rId3" xr:uid="{00000000-0004-0000-0200-000002000000}"/>
    <hyperlink ref="F33" r:id="rId4" xr:uid="{00000000-0004-0000-0200-000007000000}"/>
    <hyperlink ref="F30" r:id="rId5" xr:uid="{00000000-0004-0000-0200-000008000000}"/>
    <hyperlink ref="F37" r:id="rId6" xr:uid="{00000000-0004-0000-0200-000009000000}"/>
    <hyperlink ref="F41" r:id="rId7" xr:uid="{00000000-0004-0000-0200-00000A000000}"/>
    <hyperlink ref="F42" r:id="rId8" xr:uid="{00000000-0004-0000-0200-00000B000000}"/>
    <hyperlink ref="F26" r:id="rId9" xr:uid="{00000000-0004-0000-0200-00000E000000}"/>
    <hyperlink ref="F13" r:id="rId10" xr:uid="{C32D408C-34BC-4A97-AC70-16AD6393ABB4}"/>
    <hyperlink ref="F36" r:id="rId11" xr:uid="{2997A770-4E07-445B-BE31-94AC19B9ED17}"/>
    <hyperlink ref="F45" r:id="rId12" xr:uid="{0F5405A5-9B5C-4451-8CC3-E03867478046}"/>
    <hyperlink ref="F24" r:id="rId13" xr:uid="{F20F8EFD-E321-490E-9899-AB056E26F5C2}"/>
    <hyperlink ref="F22" r:id="rId14" xr:uid="{8309677A-6ABE-46E2-8539-07131F93A1BA}"/>
    <hyperlink ref="F23" r:id="rId15" xr:uid="{1734922D-9940-4C76-B28E-D950F50D0B74}"/>
    <hyperlink ref="F11" r:id="rId16" xr:uid="{9E862643-66D6-456E-95EA-448C98CD16B0}"/>
    <hyperlink ref="F35" r:id="rId17" xr:uid="{72D04DD2-94A8-4F1C-82AD-161E224EA924}"/>
    <hyperlink ref="F38" r:id="rId18" xr:uid="{BABA1914-116A-4A3B-977D-91FA8986F0EF}"/>
    <hyperlink ref="F40" r:id="rId19" xr:uid="{901B4FF8-19E1-4454-8E60-509C9B35FB47}"/>
    <hyperlink ref="F32" r:id="rId20" xr:uid="{2A0D48F4-BCAE-4FEC-8D07-6798134A678A}"/>
    <hyperlink ref="F31" r:id="rId21" xr:uid="{D6E35A0E-FE16-46C9-ADAC-1A8DA7B2FC86}"/>
    <hyperlink ref="F16" r:id="rId22" xr:uid="{D316F951-65FF-45B4-A6B8-1B2903965A96}"/>
    <hyperlink ref="F17" r:id="rId23" xr:uid="{3B698D34-2611-49E0-BF57-7FC0FFA2492B}"/>
    <hyperlink ref="F18" r:id="rId24" xr:uid="{1AA02F19-4FA0-40DC-9EB7-589DA6D41BDF}"/>
    <hyperlink ref="F19" r:id="rId25" xr:uid="{43E5EFB2-9B5A-47EF-9AB4-C2A5582DEA43}"/>
    <hyperlink ref="F20" r:id="rId26" xr:uid="{916EDC05-392B-4F7A-8443-08C0D699F29A}"/>
    <hyperlink ref="F21" r:id="rId27" xr:uid="{0151897D-8BF4-4975-842D-4CFF77903787}"/>
  </hyperlinks>
  <pageMargins left="0" right="0" top="0" bottom="0" header="0" footer="0"/>
  <pageSetup paperSize="9" orientation="landscape" r:id="rId28"/>
  <drawing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50DB2-2E09-49B1-9356-D7C4D2E493AB}">
  <dimension ref="A1:K19"/>
  <sheetViews>
    <sheetView workbookViewId="0">
      <selection activeCell="C8" sqref="C8"/>
    </sheetView>
  </sheetViews>
  <sheetFormatPr defaultColWidth="9.140625" defaultRowHeight="15" x14ac:dyDescent="0.25"/>
  <cols>
    <col min="1" max="1" width="15.7109375" style="378" customWidth="1"/>
    <col min="2" max="2" width="27.140625" style="379" customWidth="1"/>
    <col min="3" max="3" width="95.7109375" style="378" customWidth="1"/>
    <col min="4" max="4" width="18.5703125" style="378" customWidth="1"/>
    <col min="5" max="5" width="27.140625" style="378" customWidth="1"/>
    <col min="6" max="6" width="18.5703125" style="378" customWidth="1"/>
    <col min="7" max="7" width="27.140625" style="378" customWidth="1"/>
    <col min="8" max="16384" width="9.140625" style="378"/>
  </cols>
  <sheetData>
    <row r="1" spans="1:11" ht="12.75" customHeight="1" x14ac:dyDescent="0.25">
      <c r="E1" s="452"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F1" s="452"/>
      <c r="G1" s="452"/>
      <c r="H1" s="5"/>
      <c r="I1" s="5"/>
      <c r="J1" s="5"/>
      <c r="K1" s="5"/>
    </row>
    <row r="2" spans="1:11" ht="12.75" customHeight="1" x14ac:dyDescent="0.25">
      <c r="D2" s="5"/>
      <c r="E2" s="452"/>
      <c r="F2" s="452"/>
      <c r="G2" s="452"/>
      <c r="H2" s="5"/>
      <c r="I2" s="5"/>
      <c r="J2" s="5"/>
      <c r="K2" s="5"/>
    </row>
    <row r="3" spans="1:11" ht="12.75" customHeight="1" x14ac:dyDescent="0.25">
      <c r="D3" s="5"/>
      <c r="E3" s="452"/>
      <c r="F3" s="452"/>
      <c r="G3" s="452"/>
      <c r="H3" s="5"/>
      <c r="I3" s="5"/>
      <c r="J3" s="5"/>
      <c r="K3" s="5"/>
    </row>
    <row r="4" spans="1:11" s="380" customFormat="1" ht="12.75" customHeight="1" x14ac:dyDescent="0.25">
      <c r="B4" s="4" t="s">
        <v>2593</v>
      </c>
    </row>
    <row r="6" spans="1:11" ht="15" customHeight="1" x14ac:dyDescent="0.25">
      <c r="A6" s="457" t="s">
        <v>722</v>
      </c>
      <c r="B6" s="457" t="s">
        <v>723</v>
      </c>
      <c r="C6" s="482" t="s">
        <v>2566</v>
      </c>
      <c r="D6" s="457" t="s">
        <v>2567</v>
      </c>
      <c r="E6" s="457" t="s">
        <v>2568</v>
      </c>
      <c r="F6" s="482" t="s">
        <v>509</v>
      </c>
      <c r="G6" s="482" t="s">
        <v>2569</v>
      </c>
    </row>
    <row r="7" spans="1:11" ht="15" customHeight="1" x14ac:dyDescent="0.25">
      <c r="A7" s="457"/>
      <c r="B7" s="457"/>
      <c r="C7" s="483"/>
      <c r="D7" s="457"/>
      <c r="E7" s="457"/>
      <c r="F7" s="483"/>
      <c r="G7" s="483"/>
    </row>
    <row r="8" spans="1:11" ht="60" customHeight="1" x14ac:dyDescent="0.25">
      <c r="A8" s="484" t="s">
        <v>2570</v>
      </c>
      <c r="B8" s="376" t="s">
        <v>2571</v>
      </c>
      <c r="C8" s="377" t="s">
        <v>2572</v>
      </c>
      <c r="D8" s="374" t="s">
        <v>5</v>
      </c>
      <c r="E8" s="374" t="s">
        <v>845</v>
      </c>
      <c r="F8" s="381" t="s">
        <v>966</v>
      </c>
      <c r="G8" s="381" t="s">
        <v>2573</v>
      </c>
    </row>
    <row r="9" spans="1:11" ht="60" customHeight="1" x14ac:dyDescent="0.25">
      <c r="A9" s="484"/>
      <c r="B9" s="376" t="s">
        <v>2574</v>
      </c>
      <c r="C9" s="374" t="s">
        <v>2575</v>
      </c>
      <c r="D9" s="18" t="s">
        <v>5</v>
      </c>
      <c r="E9" s="374" t="s">
        <v>843</v>
      </c>
      <c r="F9" s="177" t="s">
        <v>966</v>
      </c>
      <c r="G9" s="381" t="s">
        <v>2573</v>
      </c>
    </row>
    <row r="10" spans="1:11" ht="60" customHeight="1" x14ac:dyDescent="0.25">
      <c r="A10" s="484"/>
      <c r="B10" s="376" t="s">
        <v>2574</v>
      </c>
      <c r="C10" s="374" t="s">
        <v>2575</v>
      </c>
      <c r="D10" s="18" t="s">
        <v>45</v>
      </c>
      <c r="E10" s="374" t="s">
        <v>843</v>
      </c>
      <c r="F10" s="177" t="s">
        <v>966</v>
      </c>
      <c r="G10" s="381" t="s">
        <v>2573</v>
      </c>
    </row>
    <row r="11" spans="1:11" ht="60" customHeight="1" x14ac:dyDescent="0.25">
      <c r="A11" s="484"/>
      <c r="B11" s="376" t="s">
        <v>2576</v>
      </c>
      <c r="C11" s="374" t="s">
        <v>2577</v>
      </c>
      <c r="D11" s="18" t="s">
        <v>5</v>
      </c>
      <c r="E11" s="374" t="s">
        <v>843</v>
      </c>
      <c r="F11" s="177" t="s">
        <v>966</v>
      </c>
      <c r="G11" s="381" t="s">
        <v>2573</v>
      </c>
    </row>
    <row r="12" spans="1:11" ht="60" customHeight="1" x14ac:dyDescent="0.25">
      <c r="A12" s="484"/>
      <c r="B12" s="376" t="s">
        <v>2576</v>
      </c>
      <c r="C12" s="377" t="s">
        <v>2578</v>
      </c>
      <c r="D12" s="18" t="s">
        <v>45</v>
      </c>
      <c r="E12" s="374" t="s">
        <v>843</v>
      </c>
      <c r="F12" s="382" t="s">
        <v>966</v>
      </c>
      <c r="G12" s="381" t="s">
        <v>2573</v>
      </c>
    </row>
    <row r="13" spans="1:11" ht="60" customHeight="1" x14ac:dyDescent="0.25">
      <c r="A13" s="484"/>
      <c r="B13" s="376" t="s">
        <v>2579</v>
      </c>
      <c r="C13" s="377" t="s">
        <v>2594</v>
      </c>
      <c r="D13" s="18" t="s">
        <v>652</v>
      </c>
      <c r="E13" s="374" t="s">
        <v>96</v>
      </c>
      <c r="F13" s="177" t="s">
        <v>966</v>
      </c>
      <c r="G13" s="381" t="s">
        <v>2573</v>
      </c>
    </row>
    <row r="14" spans="1:11" ht="75" customHeight="1" x14ac:dyDescent="0.25">
      <c r="A14" s="484"/>
      <c r="B14" s="376" t="s">
        <v>2580</v>
      </c>
      <c r="C14" s="377" t="s">
        <v>2581</v>
      </c>
      <c r="D14" s="18" t="s">
        <v>652</v>
      </c>
      <c r="E14" s="374" t="s">
        <v>96</v>
      </c>
      <c r="F14" s="177" t="s">
        <v>966</v>
      </c>
      <c r="G14" s="381" t="s">
        <v>2573</v>
      </c>
    </row>
    <row r="15" spans="1:11" ht="60" customHeight="1" x14ac:dyDescent="0.25">
      <c r="A15" s="484"/>
      <c r="B15" s="376" t="s">
        <v>2582</v>
      </c>
      <c r="C15" s="377" t="s">
        <v>2583</v>
      </c>
      <c r="D15" s="18" t="s">
        <v>652</v>
      </c>
      <c r="E15" s="374" t="s">
        <v>96</v>
      </c>
      <c r="F15" s="177" t="s">
        <v>966</v>
      </c>
      <c r="G15" s="381" t="s">
        <v>2573</v>
      </c>
    </row>
    <row r="16" spans="1:11" ht="75" customHeight="1" x14ac:dyDescent="0.25">
      <c r="A16" s="484"/>
      <c r="B16" s="376" t="s">
        <v>2584</v>
      </c>
      <c r="C16" s="377" t="s">
        <v>2585</v>
      </c>
      <c r="D16" s="18" t="s">
        <v>652</v>
      </c>
      <c r="E16" s="374" t="s">
        <v>2586</v>
      </c>
      <c r="F16" s="177" t="s">
        <v>966</v>
      </c>
      <c r="G16" s="381" t="s">
        <v>2573</v>
      </c>
    </row>
    <row r="17" spans="1:7" ht="60" customHeight="1" x14ac:dyDescent="0.25">
      <c r="A17" s="484"/>
      <c r="B17" s="376" t="s">
        <v>2587</v>
      </c>
      <c r="C17" s="377" t="s">
        <v>2588</v>
      </c>
      <c r="D17" s="18" t="s">
        <v>652</v>
      </c>
      <c r="E17" s="374" t="s">
        <v>2586</v>
      </c>
      <c r="F17" s="177" t="s">
        <v>966</v>
      </c>
      <c r="G17" s="381" t="s">
        <v>2573</v>
      </c>
    </row>
    <row r="18" spans="1:7" ht="60" customHeight="1" x14ac:dyDescent="0.25">
      <c r="A18" s="484"/>
      <c r="B18" s="376" t="s">
        <v>2589</v>
      </c>
      <c r="C18" s="377" t="s">
        <v>2590</v>
      </c>
      <c r="D18" s="18" t="s">
        <v>652</v>
      </c>
      <c r="E18" s="374" t="s">
        <v>2586</v>
      </c>
      <c r="F18" s="177" t="s">
        <v>966</v>
      </c>
      <c r="G18" s="381" t="s">
        <v>2573</v>
      </c>
    </row>
    <row r="19" spans="1:7" ht="60" customHeight="1" x14ac:dyDescent="0.25">
      <c r="A19" s="484"/>
      <c r="B19" s="376" t="s">
        <v>2591</v>
      </c>
      <c r="C19" s="377" t="s">
        <v>2592</v>
      </c>
      <c r="D19" s="374" t="s">
        <v>45</v>
      </c>
      <c r="E19" s="374" t="s">
        <v>843</v>
      </c>
      <c r="F19" s="177" t="s">
        <v>966</v>
      </c>
      <c r="G19" s="383" t="s">
        <v>2573</v>
      </c>
    </row>
  </sheetData>
  <mergeCells count="9">
    <mergeCell ref="G6:G7"/>
    <mergeCell ref="A8:A19"/>
    <mergeCell ref="E1:G3"/>
    <mergeCell ref="A6:A7"/>
    <mergeCell ref="B6:B7"/>
    <mergeCell ref="C6:C7"/>
    <mergeCell ref="D6:D7"/>
    <mergeCell ref="E6:E7"/>
    <mergeCell ref="F6:F7"/>
  </mergeCells>
  <hyperlinks>
    <hyperlink ref="F17" r:id="rId1" xr:uid="{19820A7E-37ED-455F-BAE5-8E5BA5AC158C}"/>
    <hyperlink ref="F8" r:id="rId2" xr:uid="{3086454C-A3E8-4EF9-81DA-A025DDAF6323}"/>
    <hyperlink ref="F9" r:id="rId3" xr:uid="{7B95498A-4296-45B6-BE82-F8DDD4BEB512}"/>
    <hyperlink ref="F10" r:id="rId4" xr:uid="{553643D0-12A2-4B5D-99C4-DCD48A2E8C02}"/>
    <hyperlink ref="F11" r:id="rId5" xr:uid="{15C05B4F-149F-477B-8BB3-56BA3E8AD89C}"/>
    <hyperlink ref="F13" r:id="rId6" xr:uid="{D30E09E7-5214-4F28-9054-5620EAC60C31}"/>
    <hyperlink ref="F14" r:id="rId7" xr:uid="{8E97DBA0-7A66-4D7C-9C4E-D996D4BEB638}"/>
    <hyperlink ref="F15" r:id="rId8" xr:uid="{69D751A7-0E4C-4845-A851-8A780C0FC784}"/>
    <hyperlink ref="F16" r:id="rId9" xr:uid="{7CC99122-124D-43E8-9873-C8E7C7364465}"/>
    <hyperlink ref="F18" r:id="rId10" xr:uid="{BC2F8447-BA0B-4B49-A65A-9419BEC584D2}"/>
    <hyperlink ref="F19" r:id="rId11" xr:uid="{E1101E91-08F7-45A1-800A-F4F1B5987A71}"/>
    <hyperlink ref="F12" r:id="rId12" xr:uid="{A7407841-3BB3-4D4C-BE5F-943A16B4BCF8}"/>
    <hyperlink ref="G8" r:id="rId13" xr:uid="{31DAF2F5-DF6D-4A63-9282-2E4F8424B786}"/>
    <hyperlink ref="G9" r:id="rId14" xr:uid="{49329101-A361-4E58-8DF3-EE478159184A}"/>
    <hyperlink ref="G10" r:id="rId15" xr:uid="{59A0DD3B-756E-48B6-ACF0-8D90F03426EC}"/>
    <hyperlink ref="G12" r:id="rId16" xr:uid="{0C40993A-B2B3-4E08-A79D-56714A655F55}"/>
    <hyperlink ref="G14" r:id="rId17" xr:uid="{2EEFB396-A9D9-4733-893F-C9CBF9C238B8}"/>
    <hyperlink ref="G16" r:id="rId18" xr:uid="{FBCAD04E-B59F-497B-925A-9C590788F289}"/>
    <hyperlink ref="G11" r:id="rId19" xr:uid="{4A068772-9A02-4B17-85F2-B5A23B816D0E}"/>
    <hyperlink ref="G13" r:id="rId20" xr:uid="{FB847F1A-20E7-48A6-BC7A-695E86F3B211}"/>
    <hyperlink ref="G15" r:id="rId21" xr:uid="{57DD0E13-B748-41E4-8FAA-8335EA6057A9}"/>
    <hyperlink ref="G17:G18" r:id="rId22" display="richmedia@grupawp.pl" xr:uid="{3222B387-9EA3-4B33-960B-AD8EF38AF522}"/>
    <hyperlink ref="G19" r:id="rId23" xr:uid="{79677A68-6DF7-4D25-A9F2-F187AE3D5F17}"/>
  </hyperlinks>
  <pageMargins left="0.7" right="0.7" top="0.75" bottom="0.75" header="0.3" footer="0.3"/>
  <pageSetup paperSize="9" orientation="portrait" r:id="rId24"/>
  <drawing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P1189"/>
  <sheetViews>
    <sheetView zoomScaleNormal="100" workbookViewId="0">
      <pane ySplit="4" topLeftCell="A5" activePane="bottomLeft" state="frozen"/>
      <selection activeCell="A1120" sqref="A1120"/>
      <selection pane="bottomLeft" activeCell="C8" sqref="C8"/>
    </sheetView>
  </sheetViews>
  <sheetFormatPr defaultRowHeight="15" outlineLevelRow="1" x14ac:dyDescent="0.25"/>
  <cols>
    <col min="1" max="1" width="7.85546875" customWidth="1"/>
    <col min="2" max="2" width="14.28515625" customWidth="1"/>
    <col min="3" max="3" width="131.5703125" customWidth="1"/>
    <col min="4" max="4" width="5.7109375" customWidth="1"/>
    <col min="5" max="5" width="33" customWidth="1"/>
    <col min="6" max="6" width="27.140625" customWidth="1"/>
    <col min="7" max="7" width="29.140625" customWidth="1"/>
    <col min="8" max="8" width="22.42578125" customWidth="1"/>
  </cols>
  <sheetData>
    <row r="1" spans="2:14" s="1" customFormat="1" ht="12.75" customHeight="1" x14ac:dyDescent="0.25">
      <c r="B1" s="72"/>
      <c r="C1" s="72"/>
      <c r="D1" s="71"/>
      <c r="E1" s="452"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F1" s="452"/>
      <c r="G1" s="452"/>
      <c r="H1" s="452"/>
      <c r="I1" s="5"/>
      <c r="J1" s="5"/>
      <c r="K1" s="5"/>
      <c r="L1" s="5"/>
      <c r="M1" s="5"/>
      <c r="N1" s="5"/>
    </row>
    <row r="2" spans="2:14" s="1" customFormat="1" ht="12.75" customHeight="1" x14ac:dyDescent="0.25">
      <c r="B2" s="72"/>
      <c r="C2" s="72"/>
      <c r="D2" s="71"/>
      <c r="E2" s="452"/>
      <c r="F2" s="452"/>
      <c r="G2" s="452"/>
      <c r="H2" s="452"/>
      <c r="I2" s="5"/>
      <c r="J2" s="5"/>
      <c r="K2" s="5"/>
      <c r="L2" s="5"/>
      <c r="M2" s="5"/>
      <c r="N2" s="5"/>
    </row>
    <row r="3" spans="2:14" s="1" customFormat="1" ht="12.75" customHeight="1" x14ac:dyDescent="0.25">
      <c r="B3" s="72"/>
      <c r="C3" s="72"/>
      <c r="D3" s="71"/>
      <c r="E3" s="452"/>
      <c r="F3" s="452"/>
      <c r="G3" s="452"/>
      <c r="H3" s="452"/>
      <c r="I3" s="5"/>
      <c r="J3" s="5"/>
      <c r="K3" s="5"/>
      <c r="L3" s="5"/>
      <c r="M3" s="5"/>
      <c r="N3" s="5"/>
    </row>
    <row r="4" spans="2:14" s="3" customFormat="1" ht="12.75" customHeight="1" x14ac:dyDescent="0.25">
      <c r="B4" s="73"/>
      <c r="C4" s="4" t="s">
        <v>4</v>
      </c>
      <c r="D4" s="73"/>
      <c r="E4" s="73"/>
      <c r="F4" s="73"/>
      <c r="G4" s="73"/>
      <c r="H4" s="73"/>
      <c r="I4" s="73"/>
      <c r="J4" s="73"/>
      <c r="K4" s="73"/>
      <c r="L4" s="73"/>
      <c r="M4" s="73"/>
      <c r="N4" s="73"/>
    </row>
    <row r="6" spans="2:14" ht="18.75" x14ac:dyDescent="0.3">
      <c r="B6" s="495" t="s">
        <v>2341</v>
      </c>
      <c r="C6" s="21" t="s">
        <v>6</v>
      </c>
    </row>
    <row r="7" spans="2:14" ht="270" x14ac:dyDescent="0.25">
      <c r="B7" s="495"/>
      <c r="C7" s="410" t="s">
        <v>2855</v>
      </c>
    </row>
    <row r="8" spans="2:14" x14ac:dyDescent="0.25">
      <c r="B8" s="495"/>
    </row>
    <row r="9" spans="2:14" ht="18.75" x14ac:dyDescent="0.3">
      <c r="B9" s="495"/>
      <c r="C9" s="21" t="s">
        <v>7</v>
      </c>
    </row>
    <row r="10" spans="2:14" ht="30" customHeight="1" outlineLevel="1" x14ac:dyDescent="0.25">
      <c r="B10" s="495"/>
      <c r="C10" s="67" t="s">
        <v>1023</v>
      </c>
    </row>
    <row r="11" spans="2:14" x14ac:dyDescent="0.25">
      <c r="B11" s="495"/>
    </row>
    <row r="12" spans="2:14" ht="18.75" x14ac:dyDescent="0.3">
      <c r="B12" s="495"/>
      <c r="C12" s="21" t="s">
        <v>8</v>
      </c>
    </row>
    <row r="13" spans="2:14" ht="30" outlineLevel="1" x14ac:dyDescent="0.25">
      <c r="B13" s="495"/>
      <c r="C13" s="67" t="s">
        <v>1024</v>
      </c>
    </row>
    <row r="14" spans="2:14" x14ac:dyDescent="0.25">
      <c r="B14" s="495"/>
    </row>
    <row r="15" spans="2:14" ht="18.75" x14ac:dyDescent="0.3">
      <c r="B15" s="495"/>
      <c r="C15" s="21" t="s">
        <v>9</v>
      </c>
    </row>
    <row r="16" spans="2:14" ht="60" outlineLevel="1" x14ac:dyDescent="0.25">
      <c r="B16" s="495"/>
      <c r="C16" s="67" t="s">
        <v>1025</v>
      </c>
    </row>
    <row r="17" spans="2:3" ht="45" outlineLevel="1" x14ac:dyDescent="0.25">
      <c r="B17" s="495"/>
      <c r="C17" s="67" t="s">
        <v>1026</v>
      </c>
    </row>
    <row r="18" spans="2:3" x14ac:dyDescent="0.25">
      <c r="B18" s="495"/>
    </row>
    <row r="19" spans="2:3" ht="18.75" x14ac:dyDescent="0.3">
      <c r="B19" s="495"/>
      <c r="C19" s="21" t="s">
        <v>10</v>
      </c>
    </row>
    <row r="20" spans="2:3" ht="30" customHeight="1" outlineLevel="1" x14ac:dyDescent="0.25">
      <c r="B20" s="495"/>
      <c r="C20" s="67" t="s">
        <v>1027</v>
      </c>
    </row>
    <row r="21" spans="2:3" x14ac:dyDescent="0.25">
      <c r="B21" s="495"/>
    </row>
    <row r="22" spans="2:3" ht="18.75" x14ac:dyDescent="0.3">
      <c r="B22" s="495"/>
      <c r="C22" s="21" t="s">
        <v>1189</v>
      </c>
    </row>
    <row r="23" spans="2:3" ht="30" outlineLevel="1" x14ac:dyDescent="0.25">
      <c r="B23" s="495"/>
      <c r="C23" s="67" t="s">
        <v>1028</v>
      </c>
    </row>
    <row r="24" spans="2:3" x14ac:dyDescent="0.25">
      <c r="B24" s="495"/>
    </row>
    <row r="25" spans="2:3" ht="18.75" x14ac:dyDescent="0.3">
      <c r="B25" s="495"/>
      <c r="C25" s="21" t="s">
        <v>11</v>
      </c>
    </row>
    <row r="26" spans="2:3" ht="30" outlineLevel="1" x14ac:dyDescent="0.25">
      <c r="B26" s="495"/>
      <c r="C26" s="67" t="s">
        <v>1029</v>
      </c>
    </row>
    <row r="27" spans="2:3" outlineLevel="1" x14ac:dyDescent="0.25">
      <c r="B27" s="495"/>
    </row>
    <row r="28" spans="2:3" ht="30" outlineLevel="1" x14ac:dyDescent="0.25">
      <c r="B28" s="495"/>
      <c r="C28" s="67" t="s">
        <v>1030</v>
      </c>
    </row>
    <row r="29" spans="2:3" outlineLevel="1" x14ac:dyDescent="0.25">
      <c r="B29" s="495"/>
    </row>
    <row r="30" spans="2:3" outlineLevel="1" x14ac:dyDescent="0.25">
      <c r="B30" s="495"/>
      <c r="C30" t="s">
        <v>12</v>
      </c>
    </row>
    <row r="31" spans="2:3" outlineLevel="1" x14ac:dyDescent="0.25">
      <c r="B31" s="495"/>
      <c r="C31" t="s">
        <v>13</v>
      </c>
    </row>
    <row r="32" spans="2:3" outlineLevel="1" x14ac:dyDescent="0.25">
      <c r="B32" s="495"/>
      <c r="C32" t="s">
        <v>14</v>
      </c>
    </row>
    <row r="33" spans="2:3" outlineLevel="1" x14ac:dyDescent="0.25">
      <c r="B33" s="495"/>
    </row>
    <row r="34" spans="2:3" outlineLevel="1" x14ac:dyDescent="0.25">
      <c r="B34" s="495"/>
      <c r="C34" t="s">
        <v>15</v>
      </c>
    </row>
    <row r="35" spans="2:3" outlineLevel="1" x14ac:dyDescent="0.25">
      <c r="B35" s="495"/>
    </row>
    <row r="36" spans="2:3" ht="30" outlineLevel="1" x14ac:dyDescent="0.25">
      <c r="B36" s="495"/>
      <c r="C36" s="67" t="s">
        <v>1031</v>
      </c>
    </row>
    <row r="37" spans="2:3" x14ac:dyDescent="0.25">
      <c r="B37" s="495"/>
    </row>
    <row r="38" spans="2:3" ht="18.75" x14ac:dyDescent="0.3">
      <c r="B38" s="495"/>
      <c r="C38" s="21" t="s">
        <v>16</v>
      </c>
    </row>
    <row r="39" spans="2:3" ht="60" outlineLevel="1" x14ac:dyDescent="0.25">
      <c r="B39" s="495"/>
      <c r="C39" s="67" t="s">
        <v>1032</v>
      </c>
    </row>
    <row r="40" spans="2:3" x14ac:dyDescent="0.25">
      <c r="B40" s="495"/>
    </row>
    <row r="41" spans="2:3" x14ac:dyDescent="0.25">
      <c r="B41" s="495"/>
      <c r="C41" s="20" t="s">
        <v>17</v>
      </c>
    </row>
    <row r="42" spans="2:3" ht="60" outlineLevel="1" x14ac:dyDescent="0.25">
      <c r="B42" s="495"/>
      <c r="C42" s="67" t="s">
        <v>2361</v>
      </c>
    </row>
    <row r="43" spans="2:3" x14ac:dyDescent="0.25">
      <c r="B43" s="495"/>
    </row>
    <row r="44" spans="2:3" x14ac:dyDescent="0.25">
      <c r="B44" s="495"/>
      <c r="C44" s="20" t="s">
        <v>18</v>
      </c>
    </row>
    <row r="45" spans="2:3" ht="45" customHeight="1" outlineLevel="1" x14ac:dyDescent="0.25">
      <c r="B45" s="495"/>
      <c r="C45" s="67" t="s">
        <v>2362</v>
      </c>
    </row>
    <row r="46" spans="2:3" x14ac:dyDescent="0.25">
      <c r="B46" s="495"/>
    </row>
    <row r="47" spans="2:3" x14ac:dyDescent="0.25">
      <c r="B47" s="495"/>
      <c r="C47" s="20" t="s">
        <v>19</v>
      </c>
    </row>
    <row r="48" spans="2:3" outlineLevel="1" x14ac:dyDescent="0.25">
      <c r="B48" s="495"/>
      <c r="C48" t="s">
        <v>20</v>
      </c>
    </row>
    <row r="49" spans="2:3" outlineLevel="1" x14ac:dyDescent="0.25">
      <c r="B49" s="495"/>
      <c r="C49" t="s">
        <v>1209</v>
      </c>
    </row>
    <row r="50" spans="2:3" outlineLevel="1" x14ac:dyDescent="0.25">
      <c r="B50" s="495"/>
      <c r="C50" t="s">
        <v>1208</v>
      </c>
    </row>
    <row r="51" spans="2:3" outlineLevel="1" x14ac:dyDescent="0.25">
      <c r="B51" s="495"/>
      <c r="C51" s="224" t="s">
        <v>21</v>
      </c>
    </row>
    <row r="52" spans="2:3" outlineLevel="1" x14ac:dyDescent="0.25">
      <c r="B52" s="495"/>
    </row>
    <row r="53" spans="2:3" outlineLevel="1" x14ac:dyDescent="0.25">
      <c r="B53" s="495"/>
      <c r="C53" t="s">
        <v>22</v>
      </c>
    </row>
    <row r="54" spans="2:3" outlineLevel="1" x14ac:dyDescent="0.25">
      <c r="B54" s="495"/>
      <c r="C54" s="23" t="s">
        <v>23</v>
      </c>
    </row>
    <row r="55" spans="2:3" outlineLevel="1" x14ac:dyDescent="0.25">
      <c r="B55" s="495"/>
    </row>
    <row r="56" spans="2:3" outlineLevel="1" x14ac:dyDescent="0.25">
      <c r="B56" s="495"/>
      <c r="C56" t="s">
        <v>24</v>
      </c>
    </row>
    <row r="57" spans="2:3" outlineLevel="1" x14ac:dyDescent="0.25">
      <c r="B57" s="495"/>
      <c r="C57" s="23" t="s">
        <v>25</v>
      </c>
    </row>
    <row r="58" spans="2:3" outlineLevel="1" x14ac:dyDescent="0.25">
      <c r="B58" s="495"/>
    </row>
    <row r="59" spans="2:3" outlineLevel="1" x14ac:dyDescent="0.25">
      <c r="B59" s="495"/>
      <c r="C59" s="67" t="s">
        <v>2365</v>
      </c>
    </row>
    <row r="60" spans="2:3" outlineLevel="1" x14ac:dyDescent="0.25">
      <c r="B60" s="495"/>
      <c r="C60" t="s">
        <v>2366</v>
      </c>
    </row>
    <row r="61" spans="2:3" outlineLevel="1" x14ac:dyDescent="0.25">
      <c r="B61" s="495"/>
    </row>
    <row r="62" spans="2:3" outlineLevel="1" x14ac:dyDescent="0.25">
      <c r="B62" s="495"/>
      <c r="C62" t="s">
        <v>26</v>
      </c>
    </row>
    <row r="63" spans="2:3" outlineLevel="1" x14ac:dyDescent="0.25">
      <c r="B63" s="495"/>
      <c r="C63" s="23" t="s">
        <v>27</v>
      </c>
    </row>
    <row r="64" spans="2:3" outlineLevel="1" x14ac:dyDescent="0.25">
      <c r="B64" s="495"/>
    </row>
    <row r="65" spans="2:3" x14ac:dyDescent="0.25">
      <c r="B65" s="495"/>
    </row>
    <row r="66" spans="2:3" x14ac:dyDescent="0.25">
      <c r="B66" s="495"/>
      <c r="C66" s="20" t="s">
        <v>28</v>
      </c>
    </row>
    <row r="67" spans="2:3" outlineLevel="1" x14ac:dyDescent="0.25">
      <c r="B67" s="495"/>
      <c r="C67" t="s">
        <v>29</v>
      </c>
    </row>
    <row r="68" spans="2:3" outlineLevel="1" x14ac:dyDescent="0.25">
      <c r="B68" s="495"/>
      <c r="C68" s="67" t="s">
        <v>2369</v>
      </c>
    </row>
    <row r="69" spans="2:3" outlineLevel="1" x14ac:dyDescent="0.25">
      <c r="B69" s="495"/>
      <c r="C69" s="67" t="s">
        <v>2370</v>
      </c>
    </row>
    <row r="70" spans="2:3" x14ac:dyDescent="0.25">
      <c r="B70" s="495"/>
    </row>
    <row r="71" spans="2:3" x14ac:dyDescent="0.25">
      <c r="B71" s="495"/>
      <c r="C71" s="20" t="s">
        <v>30</v>
      </c>
    </row>
    <row r="72" spans="2:3" outlineLevel="1" x14ac:dyDescent="0.25">
      <c r="B72" s="495"/>
      <c r="C72" t="s">
        <v>31</v>
      </c>
    </row>
    <row r="73" spans="2:3" outlineLevel="1" x14ac:dyDescent="0.25">
      <c r="B73" s="495"/>
      <c r="C73" s="23" t="s">
        <v>32</v>
      </c>
    </row>
    <row r="74" spans="2:3" outlineLevel="1" x14ac:dyDescent="0.25">
      <c r="B74" s="495"/>
      <c r="C74" t="s">
        <v>33</v>
      </c>
    </row>
    <row r="75" spans="2:3" outlineLevel="1" x14ac:dyDescent="0.25">
      <c r="B75" s="495"/>
      <c r="C75" s="23" t="s">
        <v>34</v>
      </c>
    </row>
    <row r="76" spans="2:3" x14ac:dyDescent="0.25">
      <c r="B76" s="495"/>
    </row>
    <row r="77" spans="2:3" x14ac:dyDescent="0.25">
      <c r="B77" s="495"/>
      <c r="C77" s="20" t="s">
        <v>35</v>
      </c>
    </row>
    <row r="78" spans="2:3" outlineLevel="1" x14ac:dyDescent="0.25">
      <c r="B78" s="495"/>
      <c r="C78" t="s">
        <v>36</v>
      </c>
    </row>
    <row r="79" spans="2:3" outlineLevel="1" x14ac:dyDescent="0.25">
      <c r="B79" s="495"/>
      <c r="C79" t="s">
        <v>37</v>
      </c>
    </row>
    <row r="80" spans="2:3" outlineLevel="1" x14ac:dyDescent="0.25">
      <c r="B80" s="495"/>
      <c r="C80" t="s">
        <v>38</v>
      </c>
    </row>
    <row r="81" spans="2:3" outlineLevel="1" x14ac:dyDescent="0.25">
      <c r="B81" s="495"/>
      <c r="C81" t="s">
        <v>39</v>
      </c>
    </row>
    <row r="82" spans="2:3" outlineLevel="1" x14ac:dyDescent="0.25">
      <c r="B82" s="495"/>
      <c r="C82" t="s">
        <v>2373</v>
      </c>
    </row>
    <row r="83" spans="2:3" outlineLevel="1" x14ac:dyDescent="0.25">
      <c r="B83" s="495"/>
      <c r="C83" t="s">
        <v>1222</v>
      </c>
    </row>
    <row r="84" spans="2:3" x14ac:dyDescent="0.25">
      <c r="B84" s="495"/>
    </row>
    <row r="85" spans="2:3" x14ac:dyDescent="0.25">
      <c r="B85" s="495"/>
      <c r="C85" s="20" t="s">
        <v>40</v>
      </c>
    </row>
    <row r="86" spans="2:3" ht="30" outlineLevel="1" x14ac:dyDescent="0.25">
      <c r="B86" s="495"/>
      <c r="C86" s="67" t="s">
        <v>1033</v>
      </c>
    </row>
    <row r="87" spans="2:3" x14ac:dyDescent="0.25">
      <c r="B87" s="495"/>
    </row>
    <row r="88" spans="2:3" x14ac:dyDescent="0.25">
      <c r="B88" s="495"/>
      <c r="C88" s="20" t="s">
        <v>41</v>
      </c>
    </row>
    <row r="89" spans="2:3" ht="30" outlineLevel="1" x14ac:dyDescent="0.25">
      <c r="B89" s="495"/>
      <c r="C89" s="67" t="s">
        <v>1034</v>
      </c>
    </row>
    <row r="90" spans="2:3" x14ac:dyDescent="0.25">
      <c r="B90" s="495"/>
    </row>
    <row r="91" spans="2:3" ht="18.75" x14ac:dyDescent="0.3">
      <c r="B91" s="495"/>
      <c r="C91" s="21" t="s">
        <v>42</v>
      </c>
    </row>
    <row r="92" spans="2:3" ht="30" outlineLevel="1" x14ac:dyDescent="0.25">
      <c r="B92" s="495"/>
      <c r="C92" s="67" t="s">
        <v>1035</v>
      </c>
    </row>
    <row r="93" spans="2:3" x14ac:dyDescent="0.25">
      <c r="B93" s="495"/>
    </row>
    <row r="94" spans="2:3" ht="18.75" x14ac:dyDescent="0.3">
      <c r="B94" s="495"/>
      <c r="C94" s="21" t="s">
        <v>43</v>
      </c>
    </row>
    <row r="95" spans="2:3" ht="30" outlineLevel="1" x14ac:dyDescent="0.25">
      <c r="B95" s="495"/>
      <c r="C95" s="67" t="s">
        <v>1036</v>
      </c>
    </row>
    <row r="96" spans="2:3" x14ac:dyDescent="0.25">
      <c r="B96" s="495"/>
    </row>
    <row r="97" spans="2:3" ht="18.75" x14ac:dyDescent="0.3">
      <c r="B97" s="495"/>
      <c r="C97" s="21" t="s">
        <v>44</v>
      </c>
    </row>
    <row r="98" spans="2:3" ht="90" outlineLevel="1" x14ac:dyDescent="0.25">
      <c r="B98" s="495"/>
      <c r="C98" s="67" t="s">
        <v>1037</v>
      </c>
    </row>
    <row r="101" spans="2:3" ht="18.75" x14ac:dyDescent="0.3">
      <c r="B101" s="134"/>
      <c r="C101" s="21" t="s">
        <v>2391</v>
      </c>
    </row>
    <row r="102" spans="2:3" x14ac:dyDescent="0.25">
      <c r="B102" s="134"/>
    </row>
    <row r="103" spans="2:3" x14ac:dyDescent="0.25">
      <c r="B103" s="134"/>
      <c r="C103" s="22" t="s">
        <v>2392</v>
      </c>
    </row>
    <row r="104" spans="2:3" ht="45" x14ac:dyDescent="0.25">
      <c r="B104" s="134"/>
      <c r="C104" s="67" t="s">
        <v>1046</v>
      </c>
    </row>
    <row r="105" spans="2:3" x14ac:dyDescent="0.25">
      <c r="B105" s="134"/>
    </row>
    <row r="106" spans="2:3" x14ac:dyDescent="0.25">
      <c r="B106" s="134"/>
      <c r="C106" s="20" t="s">
        <v>2393</v>
      </c>
    </row>
    <row r="107" spans="2:3" ht="45" x14ac:dyDescent="0.25">
      <c r="B107" s="134"/>
      <c r="C107" s="67" t="s">
        <v>1047</v>
      </c>
    </row>
    <row r="108" spans="2:3" x14ac:dyDescent="0.25">
      <c r="B108" s="134"/>
    </row>
    <row r="109" spans="2:3" x14ac:dyDescent="0.25">
      <c r="B109" s="134"/>
      <c r="C109" s="20" t="s">
        <v>2394</v>
      </c>
    </row>
    <row r="110" spans="2:3" ht="45" x14ac:dyDescent="0.25">
      <c r="B110" s="134"/>
      <c r="C110" s="67" t="s">
        <v>1048</v>
      </c>
    </row>
    <row r="111" spans="2:3" x14ac:dyDescent="0.25">
      <c r="B111" s="134"/>
    </row>
    <row r="112" spans="2:3" x14ac:dyDescent="0.25">
      <c r="B112" s="134"/>
      <c r="C112" s="20" t="s">
        <v>2395</v>
      </c>
    </row>
    <row r="113" spans="2:3" ht="30" x14ac:dyDescent="0.25">
      <c r="B113" s="134"/>
      <c r="C113" s="67" t="s">
        <v>1049</v>
      </c>
    </row>
    <row r="114" spans="2:3" ht="30" x14ac:dyDescent="0.25">
      <c r="B114" s="134"/>
      <c r="C114" s="67" t="s">
        <v>1050</v>
      </c>
    </row>
    <row r="115" spans="2:3" ht="15" customHeight="1" x14ac:dyDescent="0.25">
      <c r="B115" s="134"/>
      <c r="C115" s="67" t="s">
        <v>1051</v>
      </c>
    </row>
    <row r="116" spans="2:3" x14ac:dyDescent="0.25">
      <c r="B116" s="134"/>
    </row>
    <row r="117" spans="2:3" x14ac:dyDescent="0.25">
      <c r="B117" s="134"/>
      <c r="C117" s="20" t="s">
        <v>2396</v>
      </c>
    </row>
    <row r="118" spans="2:3" ht="30" outlineLevel="1" x14ac:dyDescent="0.25">
      <c r="B118" s="134"/>
      <c r="C118" s="67" t="s">
        <v>2080</v>
      </c>
    </row>
    <row r="119" spans="2:3" ht="45" outlineLevel="1" x14ac:dyDescent="0.25">
      <c r="B119" s="134"/>
      <c r="C119" s="67" t="s">
        <v>1052</v>
      </c>
    </row>
    <row r="120" spans="2:3" x14ac:dyDescent="0.25">
      <c r="B120" s="134"/>
    </row>
    <row r="121" spans="2:3" x14ac:dyDescent="0.25">
      <c r="B121" s="134"/>
      <c r="C121" s="20" t="s">
        <v>2397</v>
      </c>
    </row>
    <row r="122" spans="2:3" ht="45" x14ac:dyDescent="0.25">
      <c r="B122" s="134"/>
      <c r="C122" s="67" t="s">
        <v>1053</v>
      </c>
    </row>
    <row r="123" spans="2:3" ht="60" x14ac:dyDescent="0.25">
      <c r="B123" s="134"/>
      <c r="C123" s="67" t="s">
        <v>1054</v>
      </c>
    </row>
    <row r="124" spans="2:3" x14ac:dyDescent="0.25">
      <c r="B124" s="134"/>
      <c r="C124" t="s">
        <v>61</v>
      </c>
    </row>
    <row r="125" spans="2:3" x14ac:dyDescent="0.25">
      <c r="B125" s="134"/>
    </row>
    <row r="126" spans="2:3" x14ac:dyDescent="0.25">
      <c r="B126" s="134"/>
      <c r="C126" t="s">
        <v>62</v>
      </c>
    </row>
    <row r="127" spans="2:3" x14ac:dyDescent="0.25">
      <c r="B127" s="134"/>
      <c r="C127" t="s">
        <v>63</v>
      </c>
    </row>
    <row r="128" spans="2:3" x14ac:dyDescent="0.25">
      <c r="B128" s="134"/>
      <c r="C128" t="s">
        <v>64</v>
      </c>
    </row>
    <row r="129" spans="2:10" x14ac:dyDescent="0.25">
      <c r="B129" s="134"/>
      <c r="C129" t="s">
        <v>65</v>
      </c>
    </row>
    <row r="130" spans="2:10" x14ac:dyDescent="0.25">
      <c r="B130" s="134"/>
      <c r="C130" t="s">
        <v>66</v>
      </c>
    </row>
    <row r="131" spans="2:10" x14ac:dyDescent="0.25">
      <c r="B131" s="134"/>
      <c r="C131" t="s">
        <v>67</v>
      </c>
    </row>
    <row r="132" spans="2:10" x14ac:dyDescent="0.25">
      <c r="B132" s="134"/>
      <c r="C132" t="s">
        <v>68</v>
      </c>
    </row>
    <row r="133" spans="2:10" x14ac:dyDescent="0.25">
      <c r="B133" s="134"/>
      <c r="C133" t="s">
        <v>69</v>
      </c>
    </row>
    <row r="134" spans="2:10" x14ac:dyDescent="0.25">
      <c r="B134" s="134"/>
    </row>
    <row r="135" spans="2:10" ht="30" x14ac:dyDescent="0.25">
      <c r="B135" s="134"/>
      <c r="C135" s="67" t="s">
        <v>1055</v>
      </c>
    </row>
    <row r="136" spans="2:10" x14ac:dyDescent="0.25">
      <c r="B136" s="134"/>
    </row>
    <row r="137" spans="2:10" x14ac:dyDescent="0.25">
      <c r="B137" s="134"/>
      <c r="C137" s="20" t="s">
        <v>2398</v>
      </c>
      <c r="D137" s="25"/>
      <c r="E137" s="25"/>
      <c r="F137" s="25"/>
      <c r="G137" s="25"/>
      <c r="H137" s="25"/>
      <c r="I137" s="25"/>
      <c r="J137" s="25"/>
    </row>
    <row r="138" spans="2:10" x14ac:dyDescent="0.25">
      <c r="B138" s="134"/>
      <c r="C138" s="20"/>
      <c r="D138" s="25"/>
      <c r="E138" s="25"/>
      <c r="F138" s="25"/>
      <c r="G138" s="25"/>
      <c r="H138" s="25"/>
      <c r="I138" s="25"/>
      <c r="J138" s="25"/>
    </row>
    <row r="139" spans="2:10" x14ac:dyDescent="0.25">
      <c r="B139" s="134"/>
      <c r="C139" s="143" t="s">
        <v>891</v>
      </c>
      <c r="D139" s="142"/>
      <c r="E139" s="142"/>
      <c r="F139" s="142"/>
      <c r="G139" s="142"/>
      <c r="H139" s="142"/>
      <c r="I139" s="142"/>
      <c r="J139" s="25"/>
    </row>
    <row r="140" spans="2:10" x14ac:dyDescent="0.25">
      <c r="B140" s="134"/>
      <c r="C140" s="142" t="s">
        <v>2905</v>
      </c>
      <c r="D140" s="142"/>
      <c r="E140" s="142"/>
      <c r="F140" s="142"/>
      <c r="G140" s="142"/>
      <c r="H140" s="142"/>
      <c r="I140" s="142"/>
      <c r="J140" s="25"/>
    </row>
    <row r="141" spans="2:10" x14ac:dyDescent="0.25">
      <c r="B141" s="134"/>
      <c r="C141" s="142" t="s">
        <v>2906</v>
      </c>
      <c r="D141" s="142"/>
      <c r="E141" s="142"/>
      <c r="F141" s="142"/>
      <c r="G141" s="142"/>
      <c r="H141" s="142"/>
      <c r="I141" s="142"/>
      <c r="J141" s="25"/>
    </row>
    <row r="142" spans="2:10" x14ac:dyDescent="0.25">
      <c r="B142" s="134"/>
      <c r="C142" s="142" t="s">
        <v>2907</v>
      </c>
      <c r="D142" s="142"/>
      <c r="E142" s="142"/>
      <c r="F142" s="142"/>
      <c r="G142" s="142"/>
      <c r="H142" s="142"/>
      <c r="I142" s="142"/>
      <c r="J142" s="25"/>
    </row>
    <row r="143" spans="2:10" x14ac:dyDescent="0.25">
      <c r="B143" s="134"/>
      <c r="C143" s="142" t="s">
        <v>2908</v>
      </c>
      <c r="D143" s="142"/>
      <c r="E143" s="142"/>
      <c r="F143" s="142"/>
      <c r="G143" s="142"/>
      <c r="H143" s="142"/>
      <c r="I143" s="142"/>
      <c r="J143" s="25"/>
    </row>
    <row r="144" spans="2:10" x14ac:dyDescent="0.25">
      <c r="B144" s="134"/>
      <c r="C144" s="142" t="s">
        <v>2909</v>
      </c>
      <c r="D144" s="142"/>
      <c r="E144" s="142"/>
      <c r="F144" s="142"/>
      <c r="G144" s="142"/>
      <c r="H144" s="142"/>
      <c r="I144" s="142"/>
      <c r="J144" s="25"/>
    </row>
    <row r="145" spans="1:10" x14ac:dyDescent="0.25">
      <c r="B145" s="134"/>
      <c r="C145" s="142" t="s">
        <v>2910</v>
      </c>
      <c r="D145" s="142"/>
      <c r="E145" s="142"/>
      <c r="F145" s="142"/>
      <c r="G145" s="142"/>
      <c r="H145" s="142"/>
      <c r="I145" s="142"/>
      <c r="J145" s="25"/>
    </row>
    <row r="146" spans="1:10" x14ac:dyDescent="0.25">
      <c r="B146" s="134"/>
      <c r="C146" s="142" t="s">
        <v>2911</v>
      </c>
      <c r="D146" s="142"/>
      <c r="E146" s="142"/>
      <c r="F146" s="142"/>
      <c r="G146" s="142"/>
      <c r="H146" s="142"/>
      <c r="I146" s="142"/>
      <c r="J146" s="25"/>
    </row>
    <row r="147" spans="1:10" x14ac:dyDescent="0.25">
      <c r="B147" s="134"/>
      <c r="C147" s="142" t="s">
        <v>2922</v>
      </c>
      <c r="D147" s="142"/>
      <c r="E147" s="142"/>
      <c r="F147" s="142"/>
      <c r="G147" s="142"/>
      <c r="H147" s="142"/>
      <c r="I147" s="142"/>
      <c r="J147" s="25"/>
    </row>
    <row r="148" spans="1:10" x14ac:dyDescent="0.25">
      <c r="B148" s="134"/>
      <c r="C148" s="142" t="s">
        <v>2912</v>
      </c>
      <c r="D148" s="142"/>
      <c r="E148" s="142"/>
      <c r="F148" s="142"/>
      <c r="G148" s="142"/>
      <c r="H148" s="142"/>
      <c r="I148" s="142"/>
      <c r="J148" s="25"/>
    </row>
    <row r="149" spans="1:10" x14ac:dyDescent="0.25">
      <c r="B149" s="134"/>
      <c r="C149" s="20"/>
      <c r="D149" s="25"/>
      <c r="E149" s="25"/>
      <c r="F149" s="25"/>
      <c r="G149" s="25"/>
      <c r="H149" s="25"/>
      <c r="I149" s="25"/>
      <c r="J149" s="25"/>
    </row>
    <row r="150" spans="1:10" x14ac:dyDescent="0.25">
      <c r="B150" s="134"/>
      <c r="C150" s="20" t="s">
        <v>2399</v>
      </c>
      <c r="D150" s="25"/>
      <c r="E150" s="24" t="s">
        <v>70</v>
      </c>
      <c r="F150" s="24" t="s">
        <v>71</v>
      </c>
      <c r="G150" s="24" t="s">
        <v>72</v>
      </c>
      <c r="H150" s="24" t="s">
        <v>73</v>
      </c>
      <c r="I150" s="144"/>
      <c r="J150" s="25"/>
    </row>
    <row r="151" spans="1:10" ht="45" x14ac:dyDescent="0.25">
      <c r="B151" s="134"/>
      <c r="C151" s="67" t="s">
        <v>1056</v>
      </c>
      <c r="D151" s="25"/>
      <c r="E151" s="496" t="s">
        <v>74</v>
      </c>
      <c r="F151" s="220" t="s">
        <v>75</v>
      </c>
      <c r="G151" s="220" t="s">
        <v>76</v>
      </c>
      <c r="H151" s="220" t="s">
        <v>77</v>
      </c>
      <c r="I151" s="25"/>
      <c r="J151" s="25"/>
    </row>
    <row r="152" spans="1:10" x14ac:dyDescent="0.25">
      <c r="B152" s="134"/>
      <c r="C152" s="67" t="s">
        <v>61</v>
      </c>
      <c r="D152" s="25"/>
      <c r="E152" s="491"/>
      <c r="F152" s="216" t="s">
        <v>78</v>
      </c>
      <c r="G152" s="216" t="s">
        <v>79</v>
      </c>
      <c r="H152" s="216" t="s">
        <v>80</v>
      </c>
      <c r="I152" s="216"/>
      <c r="J152" s="25"/>
    </row>
    <row r="153" spans="1:10" ht="30" customHeight="1" x14ac:dyDescent="0.25">
      <c r="B153" s="134"/>
      <c r="C153" s="67" t="s">
        <v>1629</v>
      </c>
      <c r="D153" s="25"/>
      <c r="E153" s="496" t="s">
        <v>81</v>
      </c>
      <c r="F153" s="220" t="s">
        <v>75</v>
      </c>
      <c r="G153" s="220" t="s">
        <v>82</v>
      </c>
      <c r="H153" s="220" t="s">
        <v>83</v>
      </c>
      <c r="I153" s="25"/>
      <c r="J153" s="25"/>
    </row>
    <row r="154" spans="1:10" ht="45" x14ac:dyDescent="0.25">
      <c r="B154" s="134"/>
      <c r="C154" s="67" t="s">
        <v>1449</v>
      </c>
      <c r="D154" s="25"/>
      <c r="E154" s="491"/>
      <c r="F154" s="219" t="s">
        <v>78</v>
      </c>
      <c r="G154" s="219" t="s">
        <v>79</v>
      </c>
      <c r="H154" s="219" t="s">
        <v>82</v>
      </c>
      <c r="I154" s="216"/>
      <c r="J154" s="25"/>
    </row>
    <row r="155" spans="1:10" x14ac:dyDescent="0.25">
      <c r="B155" s="134"/>
      <c r="D155" s="25"/>
      <c r="E155" s="216" t="s">
        <v>84</v>
      </c>
      <c r="F155" s="216" t="s">
        <v>85</v>
      </c>
      <c r="G155" s="216" t="s">
        <v>79</v>
      </c>
      <c r="H155" s="216" t="s">
        <v>86</v>
      </c>
      <c r="I155" s="216"/>
      <c r="J155" s="218"/>
    </row>
    <row r="156" spans="1:10" ht="15" customHeight="1" x14ac:dyDescent="0.25">
      <c r="A156" s="125"/>
      <c r="B156" s="134"/>
      <c r="C156" s="20" t="s">
        <v>2400</v>
      </c>
      <c r="D156" s="25"/>
      <c r="E156" s="496" t="s">
        <v>87</v>
      </c>
      <c r="F156" s="25" t="s">
        <v>75</v>
      </c>
      <c r="G156" s="25" t="s">
        <v>76</v>
      </c>
      <c r="H156" s="25" t="s">
        <v>88</v>
      </c>
      <c r="I156" s="25"/>
      <c r="J156" s="25"/>
    </row>
    <row r="157" spans="1:10" ht="30" x14ac:dyDescent="0.25">
      <c r="B157" s="134"/>
      <c r="C157" s="67" t="s">
        <v>1542</v>
      </c>
      <c r="D157" s="25"/>
      <c r="E157" s="491"/>
      <c r="F157" s="219" t="s">
        <v>78</v>
      </c>
      <c r="G157" s="219" t="s">
        <v>79</v>
      </c>
      <c r="H157" s="219" t="s">
        <v>89</v>
      </c>
      <c r="I157" s="216"/>
      <c r="J157" s="25"/>
    </row>
    <row r="158" spans="1:10" x14ac:dyDescent="0.25">
      <c r="B158" s="134"/>
      <c r="D158" s="25"/>
      <c r="E158" s="496" t="s">
        <v>90</v>
      </c>
      <c r="F158" s="25" t="s">
        <v>75</v>
      </c>
      <c r="G158" s="25" t="s">
        <v>91</v>
      </c>
      <c r="H158" s="25" t="s">
        <v>92</v>
      </c>
      <c r="I158" s="25"/>
      <c r="J158" s="25"/>
    </row>
    <row r="159" spans="1:10" x14ac:dyDescent="0.25">
      <c r="B159" s="134"/>
      <c r="C159" t="s">
        <v>101</v>
      </c>
      <c r="D159" s="25"/>
      <c r="E159" s="491"/>
      <c r="F159" s="216" t="s">
        <v>78</v>
      </c>
      <c r="G159" s="216" t="s">
        <v>79</v>
      </c>
      <c r="H159" s="216" t="s">
        <v>93</v>
      </c>
      <c r="I159" s="216"/>
      <c r="J159" s="25"/>
    </row>
    <row r="160" spans="1:10" x14ac:dyDescent="0.25">
      <c r="B160" s="134"/>
      <c r="C160" t="s">
        <v>962</v>
      </c>
      <c r="D160" s="25"/>
      <c r="E160" s="217" t="s">
        <v>94</v>
      </c>
      <c r="F160" s="217" t="s">
        <v>85</v>
      </c>
      <c r="G160" s="217" t="s">
        <v>79</v>
      </c>
      <c r="H160" s="217" t="s">
        <v>95</v>
      </c>
      <c r="I160" s="217"/>
      <c r="J160" s="25"/>
    </row>
    <row r="161" spans="2:10" x14ac:dyDescent="0.25">
      <c r="B161" s="134"/>
      <c r="C161" t="s">
        <v>1541</v>
      </c>
      <c r="D161" s="25"/>
      <c r="E161" s="496" t="s">
        <v>96</v>
      </c>
      <c r="F161" s="25" t="s">
        <v>75</v>
      </c>
      <c r="G161" s="25" t="s">
        <v>82</v>
      </c>
      <c r="H161" s="25" t="s">
        <v>97</v>
      </c>
      <c r="I161" s="25"/>
      <c r="J161" s="25"/>
    </row>
    <row r="162" spans="2:10" x14ac:dyDescent="0.25">
      <c r="B162" s="134"/>
      <c r="D162" s="25"/>
      <c r="E162" s="491"/>
      <c r="F162" s="216" t="s">
        <v>78</v>
      </c>
      <c r="G162" s="216" t="s">
        <v>79</v>
      </c>
      <c r="H162" s="216" t="s">
        <v>82</v>
      </c>
      <c r="I162" s="216"/>
      <c r="J162" s="25"/>
    </row>
    <row r="163" spans="2:10" x14ac:dyDescent="0.25">
      <c r="B163" s="134"/>
      <c r="C163" t="s">
        <v>963</v>
      </c>
      <c r="D163" s="25"/>
      <c r="E163" s="217" t="s">
        <v>98</v>
      </c>
      <c r="F163" s="217" t="s">
        <v>85</v>
      </c>
      <c r="G163" s="217" t="s">
        <v>79</v>
      </c>
      <c r="H163" s="217" t="s">
        <v>77</v>
      </c>
      <c r="I163" s="217"/>
      <c r="J163" s="25"/>
    </row>
    <row r="164" spans="2:10" x14ac:dyDescent="0.25">
      <c r="B164" s="134"/>
      <c r="D164" s="25"/>
      <c r="E164" s="494" t="s">
        <v>2755</v>
      </c>
      <c r="F164" s="25" t="s">
        <v>75</v>
      </c>
      <c r="G164" s="25" t="s">
        <v>76</v>
      </c>
      <c r="H164" s="25" t="s">
        <v>99</v>
      </c>
      <c r="I164" s="25"/>
      <c r="J164" s="25"/>
    </row>
    <row r="165" spans="2:10" x14ac:dyDescent="0.25">
      <c r="B165" s="134"/>
      <c r="C165" s="20" t="s">
        <v>2401</v>
      </c>
      <c r="D165" s="25"/>
      <c r="E165" s="493"/>
      <c r="F165" s="216" t="s">
        <v>78</v>
      </c>
      <c r="G165" s="216" t="s">
        <v>79</v>
      </c>
      <c r="H165" s="216" t="s">
        <v>99</v>
      </c>
      <c r="I165" s="216"/>
      <c r="J165" s="25"/>
    </row>
    <row r="166" spans="2:10" x14ac:dyDescent="0.25">
      <c r="B166" s="134"/>
      <c r="C166" t="s">
        <v>108</v>
      </c>
      <c r="D166" s="25"/>
      <c r="E166" s="217" t="s">
        <v>100</v>
      </c>
      <c r="F166" s="217" t="s">
        <v>85</v>
      </c>
      <c r="G166" s="217" t="s">
        <v>79</v>
      </c>
      <c r="H166" s="217" t="s">
        <v>82</v>
      </c>
      <c r="I166" s="217"/>
      <c r="J166" s="25"/>
    </row>
    <row r="167" spans="2:10" ht="30" x14ac:dyDescent="0.25">
      <c r="B167" s="134"/>
      <c r="C167" s="67" t="s">
        <v>1455</v>
      </c>
      <c r="D167" s="25"/>
      <c r="E167" s="490" t="s">
        <v>2883</v>
      </c>
      <c r="F167" s="220" t="s">
        <v>75</v>
      </c>
      <c r="G167" s="220" t="s">
        <v>76</v>
      </c>
      <c r="H167" s="220" t="s">
        <v>77</v>
      </c>
      <c r="I167" s="412"/>
      <c r="J167" s="25"/>
    </row>
    <row r="168" spans="2:10" ht="30" x14ac:dyDescent="0.25">
      <c r="B168" s="134"/>
      <c r="C168" s="67" t="s">
        <v>1453</v>
      </c>
      <c r="D168" s="25"/>
      <c r="E168" s="491"/>
      <c r="F168" s="219" t="s">
        <v>78</v>
      </c>
      <c r="G168" s="219" t="s">
        <v>79</v>
      </c>
      <c r="H168" s="219" t="s">
        <v>102</v>
      </c>
      <c r="I168" s="216"/>
      <c r="J168" s="25"/>
    </row>
    <row r="169" spans="2:10" x14ac:dyDescent="0.25">
      <c r="B169" s="134"/>
      <c r="C169" t="s">
        <v>110</v>
      </c>
      <c r="D169" s="25"/>
      <c r="E169" s="490" t="s">
        <v>103</v>
      </c>
      <c r="F169" s="25" t="s">
        <v>75</v>
      </c>
      <c r="G169" s="25" t="s">
        <v>104</v>
      </c>
      <c r="H169" s="25" t="s">
        <v>105</v>
      </c>
      <c r="I169" s="25"/>
      <c r="J169" s="25"/>
    </row>
    <row r="170" spans="2:10" x14ac:dyDescent="0.25">
      <c r="B170" s="134"/>
      <c r="C170" s="23" t="s">
        <v>111</v>
      </c>
      <c r="D170" s="25"/>
      <c r="E170" s="491"/>
      <c r="F170" s="216" t="s">
        <v>78</v>
      </c>
      <c r="G170" s="216" t="s">
        <v>79</v>
      </c>
      <c r="H170" s="216" t="s">
        <v>106</v>
      </c>
      <c r="I170" s="216"/>
      <c r="J170" s="25"/>
    </row>
    <row r="171" spans="2:10" ht="15" customHeight="1" x14ac:dyDescent="0.25">
      <c r="B171" s="134"/>
      <c r="C171" s="23" t="s">
        <v>113</v>
      </c>
      <c r="D171" s="25"/>
      <c r="E171" s="492" t="s">
        <v>2923</v>
      </c>
      <c r="F171" s="416" t="s">
        <v>75</v>
      </c>
      <c r="G171" s="416" t="s">
        <v>76</v>
      </c>
      <c r="H171" s="416" t="s">
        <v>2596</v>
      </c>
      <c r="I171" s="25"/>
      <c r="J171" s="25"/>
    </row>
    <row r="172" spans="2:10" x14ac:dyDescent="0.25">
      <c r="B172" s="134"/>
      <c r="C172" s="23" t="s">
        <v>114</v>
      </c>
      <c r="D172" s="25"/>
      <c r="E172" s="493"/>
      <c r="F172" s="219" t="s">
        <v>78</v>
      </c>
      <c r="G172" s="219" t="s">
        <v>79</v>
      </c>
      <c r="H172" s="219" t="s">
        <v>82</v>
      </c>
      <c r="I172" s="216"/>
      <c r="J172" s="25"/>
    </row>
    <row r="173" spans="2:10" ht="30" customHeight="1" x14ac:dyDescent="0.25">
      <c r="B173" s="134"/>
      <c r="D173" s="25"/>
      <c r="E173" s="492" t="s">
        <v>2924</v>
      </c>
      <c r="F173" s="416" t="s">
        <v>75</v>
      </c>
      <c r="G173" s="416" t="s">
        <v>76</v>
      </c>
      <c r="H173" s="416" t="s">
        <v>2596</v>
      </c>
      <c r="I173" s="412"/>
      <c r="J173" s="25"/>
    </row>
    <row r="174" spans="2:10" ht="30" customHeight="1" x14ac:dyDescent="0.25">
      <c r="B174" s="134"/>
      <c r="C174" s="67" t="s">
        <v>1457</v>
      </c>
      <c r="D174" s="25"/>
      <c r="E174" s="493"/>
      <c r="F174" s="219" t="s">
        <v>78</v>
      </c>
      <c r="G174" s="219" t="s">
        <v>79</v>
      </c>
      <c r="H174" s="219" t="s">
        <v>82</v>
      </c>
      <c r="I174" s="216"/>
      <c r="J174" s="25"/>
    </row>
    <row r="175" spans="2:10" ht="30" customHeight="1" x14ac:dyDescent="0.25">
      <c r="B175" s="134"/>
      <c r="C175" s="67" t="s">
        <v>1543</v>
      </c>
      <c r="D175" s="25"/>
      <c r="E175" s="492" t="s">
        <v>2565</v>
      </c>
      <c r="F175" s="245" t="s">
        <v>85</v>
      </c>
      <c r="G175" s="245" t="s">
        <v>79</v>
      </c>
      <c r="H175" s="245" t="s">
        <v>107</v>
      </c>
      <c r="I175" s="25"/>
      <c r="J175" s="25"/>
    </row>
    <row r="176" spans="2:10" ht="30" customHeight="1" x14ac:dyDescent="0.25">
      <c r="B176" s="134"/>
      <c r="C176" s="67"/>
      <c r="D176" s="25"/>
      <c r="E176" s="494"/>
      <c r="F176" s="245" t="s">
        <v>75</v>
      </c>
      <c r="G176" s="245" t="s">
        <v>104</v>
      </c>
      <c r="H176" s="245" t="s">
        <v>77</v>
      </c>
      <c r="I176" s="218"/>
      <c r="J176" s="25"/>
    </row>
    <row r="177" spans="2:14" x14ac:dyDescent="0.25">
      <c r="B177" s="134"/>
      <c r="C177" t="s">
        <v>115</v>
      </c>
      <c r="D177" s="25"/>
      <c r="E177" s="494"/>
      <c r="F177" s="485" t="s">
        <v>78</v>
      </c>
      <c r="G177" s="485" t="s">
        <v>79</v>
      </c>
      <c r="H177" s="485" t="s">
        <v>109</v>
      </c>
      <c r="I177" s="218"/>
      <c r="J177" s="25"/>
    </row>
    <row r="178" spans="2:14" x14ac:dyDescent="0.25">
      <c r="B178" s="134"/>
      <c r="C178" t="s">
        <v>116</v>
      </c>
      <c r="D178" s="25"/>
      <c r="E178" s="493"/>
      <c r="F178" s="486"/>
      <c r="G178" s="486"/>
      <c r="H178" s="486"/>
      <c r="I178" s="216"/>
      <c r="J178" s="25"/>
    </row>
    <row r="179" spans="2:14" x14ac:dyDescent="0.25">
      <c r="B179" s="134"/>
      <c r="D179" s="25"/>
      <c r="E179" s="417"/>
      <c r="F179" s="416"/>
      <c r="G179" s="416"/>
      <c r="H179" s="416"/>
      <c r="I179" s="412"/>
      <c r="J179" s="25"/>
    </row>
    <row r="180" spans="2:14" x14ac:dyDescent="0.25">
      <c r="B180" s="134"/>
      <c r="D180" s="25"/>
      <c r="E180" s="25" t="s">
        <v>2351</v>
      </c>
      <c r="F180" s="25"/>
      <c r="G180" s="25"/>
      <c r="H180" s="25"/>
      <c r="I180" s="25"/>
      <c r="J180" s="25"/>
    </row>
    <row r="181" spans="2:14" x14ac:dyDescent="0.25">
      <c r="B181" s="134"/>
      <c r="D181" s="25"/>
      <c r="E181" s="25" t="s">
        <v>112</v>
      </c>
      <c r="F181" s="25"/>
      <c r="G181" s="25"/>
      <c r="H181" s="25"/>
      <c r="I181" s="25"/>
      <c r="J181" s="25"/>
      <c r="K181" s="125"/>
      <c r="L181" s="125"/>
      <c r="M181" s="125"/>
      <c r="N181" s="125"/>
    </row>
    <row r="182" spans="2:14" x14ac:dyDescent="0.25">
      <c r="B182" s="134"/>
      <c r="C182" s="20" t="s">
        <v>2402</v>
      </c>
      <c r="D182" s="25"/>
      <c r="E182" s="25"/>
      <c r="F182" s="25"/>
      <c r="G182" s="25"/>
      <c r="H182" s="25"/>
      <c r="I182" s="25"/>
      <c r="J182" s="25"/>
      <c r="K182" s="125"/>
      <c r="L182" s="125"/>
      <c r="M182" s="125"/>
      <c r="N182" s="125"/>
    </row>
    <row r="183" spans="2:14" x14ac:dyDescent="0.25">
      <c r="B183" s="134"/>
      <c r="C183" s="20" t="s">
        <v>2403</v>
      </c>
      <c r="D183" s="125"/>
      <c r="F183" s="125"/>
      <c r="G183" s="125"/>
      <c r="H183" s="125"/>
      <c r="I183" s="125"/>
      <c r="J183" s="125"/>
      <c r="K183" s="125"/>
      <c r="L183" s="125"/>
      <c r="M183" s="125"/>
      <c r="N183" s="125"/>
    </row>
    <row r="184" spans="2:14" ht="30" x14ac:dyDescent="0.25">
      <c r="B184" s="134"/>
      <c r="C184" s="67" t="s">
        <v>797</v>
      </c>
      <c r="D184" s="125"/>
      <c r="E184" s="125"/>
      <c r="F184" s="125"/>
      <c r="G184" s="125"/>
      <c r="H184" s="125"/>
      <c r="I184" s="125"/>
      <c r="J184" s="125"/>
      <c r="K184" s="125"/>
      <c r="L184" s="125"/>
      <c r="M184" s="125"/>
      <c r="N184" s="125"/>
    </row>
    <row r="185" spans="2:14" x14ac:dyDescent="0.25">
      <c r="B185" s="134"/>
      <c r="C185" t="s">
        <v>119</v>
      </c>
      <c r="D185" s="125"/>
      <c r="E185" s="125"/>
      <c r="F185" s="125"/>
      <c r="G185" s="125"/>
      <c r="H185" s="125"/>
      <c r="I185" s="125"/>
      <c r="J185" s="125"/>
      <c r="K185" s="125"/>
      <c r="L185" s="125"/>
      <c r="M185" s="125"/>
      <c r="N185" s="125"/>
    </row>
    <row r="186" spans="2:14" ht="60" x14ac:dyDescent="0.25">
      <c r="B186" s="134"/>
      <c r="C186" s="67" t="s">
        <v>1167</v>
      </c>
      <c r="D186" s="125"/>
      <c r="E186" s="125"/>
      <c r="F186" s="125"/>
      <c r="G186" s="125"/>
      <c r="H186" s="125"/>
      <c r="I186" s="125"/>
      <c r="J186" s="125"/>
      <c r="K186" s="125"/>
      <c r="L186" s="125"/>
      <c r="M186" s="125"/>
      <c r="N186" s="125"/>
    </row>
    <row r="187" spans="2:14" ht="30" x14ac:dyDescent="0.25">
      <c r="B187" s="134"/>
      <c r="C187" s="67" t="s">
        <v>1168</v>
      </c>
      <c r="D187" s="125"/>
      <c r="E187" s="125"/>
      <c r="F187" s="125"/>
      <c r="G187" s="125"/>
      <c r="H187" s="125"/>
      <c r="I187" s="125"/>
      <c r="J187" s="125"/>
      <c r="K187" s="125"/>
      <c r="L187" s="125"/>
      <c r="M187" s="125"/>
      <c r="N187" s="125"/>
    </row>
    <row r="188" spans="2:14" ht="30" x14ac:dyDescent="0.25">
      <c r="B188" s="134"/>
      <c r="C188" s="67" t="s">
        <v>1169</v>
      </c>
      <c r="D188" s="125"/>
      <c r="E188" s="125"/>
      <c r="F188" s="125"/>
      <c r="G188" s="125"/>
      <c r="H188" s="125"/>
      <c r="I188" s="125"/>
      <c r="J188" s="125"/>
      <c r="K188" s="125"/>
      <c r="L188" s="125"/>
      <c r="M188" s="125"/>
      <c r="N188" s="125"/>
    </row>
    <row r="189" spans="2:14" x14ac:dyDescent="0.25">
      <c r="B189" s="134"/>
      <c r="D189" s="125"/>
      <c r="E189" s="125"/>
      <c r="F189" s="125"/>
      <c r="G189" s="125"/>
      <c r="H189" s="125"/>
      <c r="I189" s="125"/>
      <c r="J189" s="125"/>
      <c r="K189" s="125"/>
      <c r="L189" s="125"/>
      <c r="M189" s="125"/>
      <c r="N189" s="125"/>
    </row>
    <row r="190" spans="2:14" x14ac:dyDescent="0.25">
      <c r="B190" s="134"/>
      <c r="C190" t="s">
        <v>120</v>
      </c>
      <c r="D190" s="125"/>
      <c r="E190" s="125"/>
      <c r="F190" s="125"/>
      <c r="G190" s="125"/>
      <c r="H190" s="125"/>
      <c r="I190" s="125"/>
      <c r="J190" s="125"/>
      <c r="K190" s="125"/>
      <c r="L190" s="125"/>
      <c r="M190" s="125"/>
      <c r="N190" s="125"/>
    </row>
    <row r="191" spans="2:14" x14ac:dyDescent="0.25">
      <c r="B191" s="134"/>
      <c r="C191" t="s">
        <v>121</v>
      </c>
      <c r="D191" s="125"/>
      <c r="E191" s="125"/>
      <c r="F191" s="125"/>
      <c r="G191" s="125"/>
      <c r="H191" s="125"/>
      <c r="I191" s="125"/>
      <c r="J191" s="125"/>
      <c r="K191" s="125"/>
      <c r="L191" s="125"/>
      <c r="M191" s="125"/>
      <c r="N191" s="125"/>
    </row>
    <row r="192" spans="2:14" x14ac:dyDescent="0.25">
      <c r="B192" s="134"/>
      <c r="C192" t="s">
        <v>122</v>
      </c>
    </row>
    <row r="193" spans="2:14" x14ac:dyDescent="0.25">
      <c r="B193" s="134"/>
      <c r="C193" t="s">
        <v>123</v>
      </c>
    </row>
    <row r="194" spans="2:14" x14ac:dyDescent="0.25">
      <c r="B194" s="134"/>
      <c r="C194" t="s">
        <v>124</v>
      </c>
    </row>
    <row r="195" spans="2:14" x14ac:dyDescent="0.25">
      <c r="B195" s="134"/>
    </row>
    <row r="196" spans="2:14" x14ac:dyDescent="0.25">
      <c r="B196" s="134"/>
      <c r="C196" s="20" t="s">
        <v>2404</v>
      </c>
      <c r="D196" s="125"/>
      <c r="E196" s="125"/>
      <c r="F196" s="125"/>
      <c r="G196" s="125"/>
      <c r="H196" s="125"/>
      <c r="I196" s="125"/>
      <c r="J196" s="125"/>
      <c r="K196" s="125"/>
      <c r="L196" s="125"/>
      <c r="M196" s="125"/>
      <c r="N196" s="125"/>
    </row>
    <row r="197" spans="2:14" ht="30" x14ac:dyDescent="0.25">
      <c r="B197" s="134"/>
      <c r="C197" s="67" t="s">
        <v>1170</v>
      </c>
      <c r="D197" s="125"/>
      <c r="E197" s="343"/>
      <c r="F197" s="125"/>
      <c r="G197" s="125"/>
      <c r="H197" s="125"/>
      <c r="I197" s="125"/>
      <c r="J197" s="125"/>
      <c r="K197" s="125"/>
      <c r="L197" s="125"/>
      <c r="M197" s="125"/>
      <c r="N197" s="125"/>
    </row>
    <row r="198" spans="2:14" x14ac:dyDescent="0.25">
      <c r="B198" s="134"/>
      <c r="C198" t="s">
        <v>125</v>
      </c>
      <c r="D198" s="125"/>
      <c r="E198" s="125"/>
      <c r="F198" s="125"/>
      <c r="G198" s="125"/>
      <c r="H198" s="125"/>
      <c r="I198" s="125"/>
      <c r="J198" s="125"/>
      <c r="K198" s="125"/>
      <c r="L198" s="125"/>
      <c r="M198" s="125"/>
      <c r="N198" s="125"/>
    </row>
    <row r="199" spans="2:14" ht="60" x14ac:dyDescent="0.25">
      <c r="B199" s="134"/>
      <c r="C199" s="67" t="s">
        <v>1171</v>
      </c>
      <c r="D199" s="125"/>
      <c r="E199" s="125"/>
      <c r="F199" s="125"/>
      <c r="G199" s="125"/>
      <c r="H199" s="125"/>
      <c r="I199" s="125"/>
      <c r="J199" s="125"/>
      <c r="K199" s="125"/>
      <c r="L199" s="125"/>
      <c r="M199" s="125"/>
      <c r="N199" s="125"/>
    </row>
    <row r="200" spans="2:14" ht="30" x14ac:dyDescent="0.25">
      <c r="B200" s="134"/>
      <c r="C200" s="67" t="s">
        <v>1172</v>
      </c>
      <c r="D200" s="125"/>
      <c r="E200" s="125"/>
      <c r="F200" s="125"/>
      <c r="G200" s="125"/>
      <c r="H200" s="125"/>
      <c r="I200" s="125"/>
      <c r="J200" s="125"/>
      <c r="K200" s="125"/>
      <c r="L200" s="125"/>
      <c r="M200" s="125"/>
      <c r="N200" s="125"/>
    </row>
    <row r="201" spans="2:14" x14ac:dyDescent="0.25">
      <c r="B201" s="134"/>
      <c r="C201" t="s">
        <v>126</v>
      </c>
      <c r="D201" s="125"/>
      <c r="E201" s="125"/>
      <c r="F201" s="125"/>
      <c r="G201" s="125"/>
      <c r="H201" s="125"/>
      <c r="I201" s="125"/>
      <c r="J201" s="125"/>
      <c r="K201" s="125"/>
      <c r="L201" s="125"/>
      <c r="M201" s="125"/>
      <c r="N201" s="125"/>
    </row>
    <row r="202" spans="2:14" x14ac:dyDescent="0.25">
      <c r="B202" s="134"/>
      <c r="D202" s="125"/>
      <c r="E202" s="125"/>
      <c r="F202" s="125"/>
      <c r="G202" s="125"/>
      <c r="H202" s="125"/>
      <c r="I202" s="125"/>
      <c r="J202" s="125"/>
      <c r="K202" s="125"/>
      <c r="L202" s="125"/>
      <c r="M202" s="125"/>
      <c r="N202" s="125"/>
    </row>
    <row r="203" spans="2:14" x14ac:dyDescent="0.25">
      <c r="B203" s="134"/>
      <c r="C203" s="20" t="s">
        <v>2405</v>
      </c>
      <c r="D203" s="125"/>
      <c r="E203" s="125"/>
      <c r="F203" s="125"/>
      <c r="G203" s="125"/>
      <c r="H203" s="125"/>
      <c r="I203" s="125"/>
      <c r="J203" s="125"/>
      <c r="K203" s="125"/>
      <c r="L203" s="125"/>
      <c r="M203" s="125"/>
      <c r="N203" s="125"/>
    </row>
    <row r="204" spans="2:14" ht="30" x14ac:dyDescent="0.25">
      <c r="B204" s="134"/>
      <c r="C204" s="67" t="s">
        <v>1173</v>
      </c>
      <c r="D204" s="125"/>
      <c r="E204" s="125"/>
      <c r="F204" s="125"/>
      <c r="G204" s="125"/>
      <c r="H204" s="125"/>
      <c r="I204" s="125"/>
      <c r="J204" s="125"/>
      <c r="K204" s="125"/>
      <c r="L204" s="125"/>
      <c r="M204" s="125"/>
      <c r="N204" s="125"/>
    </row>
    <row r="205" spans="2:14" x14ac:dyDescent="0.25">
      <c r="B205" s="134"/>
      <c r="D205" s="125"/>
      <c r="E205" s="125"/>
      <c r="F205" s="125"/>
      <c r="G205" s="125"/>
      <c r="H205" s="125"/>
      <c r="I205" s="125"/>
      <c r="J205" s="125"/>
      <c r="K205" s="125"/>
      <c r="L205" s="125"/>
      <c r="M205" s="125"/>
      <c r="N205" s="125"/>
    </row>
    <row r="206" spans="2:14" x14ac:dyDescent="0.25">
      <c r="B206" s="134"/>
      <c r="C206" s="487" t="s">
        <v>1548</v>
      </c>
    </row>
    <row r="207" spans="2:14" x14ac:dyDescent="0.25">
      <c r="B207" s="134"/>
      <c r="C207" s="487"/>
    </row>
    <row r="208" spans="2:14" x14ac:dyDescent="0.25">
      <c r="B208" s="134"/>
      <c r="C208" s="487"/>
    </row>
    <row r="209" spans="2:3" x14ac:dyDescent="0.25">
      <c r="B209" s="134"/>
      <c r="C209" s="488" t="s">
        <v>1549</v>
      </c>
    </row>
    <row r="210" spans="2:3" x14ac:dyDescent="0.25">
      <c r="B210" s="134"/>
      <c r="C210" s="488"/>
    </row>
    <row r="211" spans="2:3" x14ac:dyDescent="0.25">
      <c r="B211" s="134"/>
      <c r="C211" s="488"/>
    </row>
    <row r="212" spans="2:3" x14ac:dyDescent="0.25">
      <c r="B212" s="134"/>
      <c r="C212" s="488"/>
    </row>
    <row r="213" spans="2:3" x14ac:dyDescent="0.25">
      <c r="B213" s="134"/>
      <c r="C213" s="488"/>
    </row>
    <row r="214" spans="2:3" x14ac:dyDescent="0.25">
      <c r="B214" s="134"/>
      <c r="C214" s="488"/>
    </row>
    <row r="215" spans="2:3" x14ac:dyDescent="0.25">
      <c r="B215" s="134"/>
      <c r="C215" s="488"/>
    </row>
    <row r="216" spans="2:3" x14ac:dyDescent="0.25">
      <c r="B216" s="134"/>
      <c r="C216" s="488"/>
    </row>
    <row r="217" spans="2:3" x14ac:dyDescent="0.25">
      <c r="B217" s="134"/>
      <c r="C217" s="489" t="s">
        <v>1550</v>
      </c>
    </row>
    <row r="218" spans="2:3" x14ac:dyDescent="0.25">
      <c r="B218" s="134"/>
      <c r="C218" s="489"/>
    </row>
    <row r="219" spans="2:3" x14ac:dyDescent="0.25">
      <c r="B219" s="134"/>
      <c r="C219" s="489"/>
    </row>
    <row r="220" spans="2:3" x14ac:dyDescent="0.25">
      <c r="B220" s="134"/>
      <c r="C220" s="489"/>
    </row>
    <row r="221" spans="2:3" x14ac:dyDescent="0.25">
      <c r="B221" s="134"/>
      <c r="C221" s="489"/>
    </row>
    <row r="222" spans="2:3" x14ac:dyDescent="0.25">
      <c r="B222" s="134"/>
      <c r="C222" s="489"/>
    </row>
    <row r="223" spans="2:3" x14ac:dyDescent="0.25">
      <c r="B223" s="134"/>
      <c r="C223" s="489"/>
    </row>
    <row r="224" spans="2:3" x14ac:dyDescent="0.25">
      <c r="B224" s="134"/>
      <c r="C224" s="489"/>
    </row>
    <row r="225" spans="2:3" x14ac:dyDescent="0.25">
      <c r="B225" s="134"/>
      <c r="C225" s="489"/>
    </row>
    <row r="226" spans="2:3" x14ac:dyDescent="0.25">
      <c r="B226" s="134"/>
      <c r="C226" s="489"/>
    </row>
    <row r="227" spans="2:3" x14ac:dyDescent="0.25">
      <c r="B227" s="134"/>
      <c r="C227" s="489"/>
    </row>
    <row r="228" spans="2:3" x14ac:dyDescent="0.25">
      <c r="B228" s="134"/>
      <c r="C228" s="489"/>
    </row>
    <row r="229" spans="2:3" x14ac:dyDescent="0.25">
      <c r="B229" s="134"/>
      <c r="C229" s="489"/>
    </row>
    <row r="230" spans="2:3" x14ac:dyDescent="0.25">
      <c r="B230" s="134"/>
      <c r="C230" s="489"/>
    </row>
    <row r="231" spans="2:3" x14ac:dyDescent="0.25">
      <c r="B231" s="134"/>
      <c r="C231" s="489"/>
    </row>
    <row r="232" spans="2:3" x14ac:dyDescent="0.25">
      <c r="B232" s="134"/>
      <c r="C232" s="489"/>
    </row>
    <row r="233" spans="2:3" x14ac:dyDescent="0.25">
      <c r="B233" s="134"/>
      <c r="C233" s="489"/>
    </row>
    <row r="234" spans="2:3" x14ac:dyDescent="0.25">
      <c r="B234" s="134"/>
      <c r="C234" s="489"/>
    </row>
    <row r="235" spans="2:3" x14ac:dyDescent="0.25">
      <c r="B235" s="134"/>
    </row>
    <row r="236" spans="2:3" ht="45" x14ac:dyDescent="0.25">
      <c r="B236" s="134"/>
      <c r="C236" s="67" t="s">
        <v>1174</v>
      </c>
    </row>
    <row r="237" spans="2:3" x14ac:dyDescent="0.25">
      <c r="B237" s="134"/>
      <c r="C237" t="s">
        <v>1555</v>
      </c>
    </row>
    <row r="238" spans="2:3" x14ac:dyDescent="0.25">
      <c r="B238" s="134"/>
    </row>
    <row r="239" spans="2:3" x14ac:dyDescent="0.25">
      <c r="B239" s="134"/>
      <c r="C239" t="s">
        <v>127</v>
      </c>
    </row>
    <row r="240" spans="2:3" ht="60" x14ac:dyDescent="0.25">
      <c r="B240" s="134"/>
      <c r="C240" s="67" t="s">
        <v>1554</v>
      </c>
    </row>
    <row r="241" spans="2:3" ht="30" x14ac:dyDescent="0.25">
      <c r="B241" s="134"/>
      <c r="C241" s="67" t="s">
        <v>1168</v>
      </c>
    </row>
    <row r="242" spans="2:3" x14ac:dyDescent="0.25">
      <c r="B242" s="134"/>
      <c r="C242" t="s">
        <v>1169</v>
      </c>
    </row>
    <row r="243" spans="2:3" x14ac:dyDescent="0.25">
      <c r="B243" s="134"/>
    </row>
    <row r="244" spans="2:3" x14ac:dyDescent="0.25">
      <c r="B244" s="134"/>
      <c r="C244" t="s">
        <v>120</v>
      </c>
    </row>
    <row r="245" spans="2:3" x14ac:dyDescent="0.25">
      <c r="B245" s="134"/>
      <c r="C245" t="s">
        <v>128</v>
      </c>
    </row>
    <row r="246" spans="2:3" x14ac:dyDescent="0.25">
      <c r="B246" s="134"/>
      <c r="C246" t="s">
        <v>122</v>
      </c>
    </row>
    <row r="247" spans="2:3" x14ac:dyDescent="0.25">
      <c r="B247" s="134"/>
      <c r="C247" t="s">
        <v>123</v>
      </c>
    </row>
    <row r="248" spans="2:3" x14ac:dyDescent="0.25">
      <c r="B248" s="134"/>
      <c r="C248" t="s">
        <v>124</v>
      </c>
    </row>
    <row r="249" spans="2:3" x14ac:dyDescent="0.25">
      <c r="B249" s="134"/>
      <c r="C249" t="s">
        <v>129</v>
      </c>
    </row>
    <row r="250" spans="2:3" x14ac:dyDescent="0.25">
      <c r="B250" s="134"/>
    </row>
    <row r="251" spans="2:3" x14ac:dyDescent="0.25">
      <c r="B251" s="134"/>
      <c r="C251" s="20" t="s">
        <v>2406</v>
      </c>
    </row>
    <row r="252" spans="2:3" ht="30" x14ac:dyDescent="0.25">
      <c r="B252" s="134"/>
      <c r="C252" s="67" t="s">
        <v>1173</v>
      </c>
    </row>
    <row r="253" spans="2:3" x14ac:dyDescent="0.25">
      <c r="B253" s="134"/>
    </row>
    <row r="254" spans="2:3" x14ac:dyDescent="0.25">
      <c r="B254" s="134"/>
      <c r="C254" s="487" t="s">
        <v>1548</v>
      </c>
    </row>
    <row r="255" spans="2:3" x14ac:dyDescent="0.25">
      <c r="B255" s="134"/>
      <c r="C255" s="487"/>
    </row>
    <row r="256" spans="2:3" x14ac:dyDescent="0.25">
      <c r="B256" s="134"/>
      <c r="C256" s="487"/>
    </row>
    <row r="257" spans="2:3" x14ac:dyDescent="0.25">
      <c r="B257" s="134"/>
      <c r="C257" s="488" t="s">
        <v>1549</v>
      </c>
    </row>
    <row r="258" spans="2:3" x14ac:dyDescent="0.25">
      <c r="B258" s="134"/>
      <c r="C258" s="488"/>
    </row>
    <row r="259" spans="2:3" x14ac:dyDescent="0.25">
      <c r="B259" s="134"/>
      <c r="C259" s="488"/>
    </row>
    <row r="260" spans="2:3" x14ac:dyDescent="0.25">
      <c r="B260" s="134"/>
      <c r="C260" s="488"/>
    </row>
    <row r="261" spans="2:3" x14ac:dyDescent="0.25">
      <c r="B261" s="134"/>
      <c r="C261" s="488"/>
    </row>
    <row r="262" spans="2:3" x14ac:dyDescent="0.25">
      <c r="B262" s="134"/>
      <c r="C262" s="488"/>
    </row>
    <row r="263" spans="2:3" x14ac:dyDescent="0.25">
      <c r="B263" s="134"/>
      <c r="C263" s="488"/>
    </row>
    <row r="264" spans="2:3" x14ac:dyDescent="0.25">
      <c r="B264" s="134"/>
      <c r="C264" s="488"/>
    </row>
    <row r="265" spans="2:3" x14ac:dyDescent="0.25">
      <c r="B265" s="134"/>
      <c r="C265" s="489" t="s">
        <v>1552</v>
      </c>
    </row>
    <row r="266" spans="2:3" x14ac:dyDescent="0.25">
      <c r="B266" s="134"/>
      <c r="C266" s="489"/>
    </row>
    <row r="267" spans="2:3" x14ac:dyDescent="0.25">
      <c r="B267" s="134"/>
      <c r="C267" s="489"/>
    </row>
    <row r="268" spans="2:3" x14ac:dyDescent="0.25">
      <c r="B268" s="134"/>
      <c r="C268" s="489"/>
    </row>
    <row r="269" spans="2:3" x14ac:dyDescent="0.25">
      <c r="B269" s="134"/>
      <c r="C269" s="489"/>
    </row>
    <row r="270" spans="2:3" x14ac:dyDescent="0.25">
      <c r="B270" s="134"/>
      <c r="C270" s="489"/>
    </row>
    <row r="271" spans="2:3" x14ac:dyDescent="0.25">
      <c r="B271" s="134"/>
      <c r="C271" s="489"/>
    </row>
    <row r="272" spans="2:3" x14ac:dyDescent="0.25">
      <c r="B272" s="134"/>
      <c r="C272" s="489"/>
    </row>
    <row r="273" spans="2:3" x14ac:dyDescent="0.25">
      <c r="B273" s="134"/>
      <c r="C273" s="489"/>
    </row>
    <row r="274" spans="2:3" x14ac:dyDescent="0.25">
      <c r="B274" s="134"/>
      <c r="C274" s="489"/>
    </row>
    <row r="275" spans="2:3" x14ac:dyDescent="0.25">
      <c r="B275" s="134"/>
      <c r="C275" s="489"/>
    </row>
    <row r="276" spans="2:3" x14ac:dyDescent="0.25">
      <c r="B276" s="134"/>
      <c r="C276" s="489"/>
    </row>
    <row r="277" spans="2:3" x14ac:dyDescent="0.25">
      <c r="B277" s="134"/>
      <c r="C277" s="489"/>
    </row>
    <row r="278" spans="2:3" x14ac:dyDescent="0.25">
      <c r="B278" s="134"/>
      <c r="C278" s="489"/>
    </row>
    <row r="279" spans="2:3" x14ac:dyDescent="0.25">
      <c r="B279" s="134"/>
      <c r="C279" s="489"/>
    </row>
    <row r="280" spans="2:3" x14ac:dyDescent="0.25">
      <c r="B280" s="134"/>
      <c r="C280" s="489"/>
    </row>
    <row r="281" spans="2:3" x14ac:dyDescent="0.25">
      <c r="B281" s="134"/>
      <c r="C281" s="489"/>
    </row>
    <row r="282" spans="2:3" x14ac:dyDescent="0.25">
      <c r="B282" s="134"/>
      <c r="C282" s="489"/>
    </row>
    <row r="283" spans="2:3" x14ac:dyDescent="0.25">
      <c r="B283" s="134"/>
    </row>
    <row r="284" spans="2:3" ht="45" x14ac:dyDescent="0.25">
      <c r="B284" s="134"/>
      <c r="C284" s="67" t="s">
        <v>1553</v>
      </c>
    </row>
    <row r="285" spans="2:3" x14ac:dyDescent="0.25">
      <c r="B285" s="134"/>
      <c r="C285" t="s">
        <v>1555</v>
      </c>
    </row>
    <row r="286" spans="2:3" x14ac:dyDescent="0.25">
      <c r="B286" s="134"/>
    </row>
    <row r="287" spans="2:3" x14ac:dyDescent="0.25">
      <c r="B287" s="134"/>
      <c r="C287" t="s">
        <v>127</v>
      </c>
    </row>
    <row r="288" spans="2:3" ht="60" x14ac:dyDescent="0.25">
      <c r="B288" s="134"/>
      <c r="C288" s="67" t="s">
        <v>1175</v>
      </c>
    </row>
    <row r="289" spans="2:3" ht="30" x14ac:dyDescent="0.25">
      <c r="B289" s="134"/>
      <c r="C289" s="67" t="s">
        <v>1168</v>
      </c>
    </row>
    <row r="290" spans="2:3" ht="30" x14ac:dyDescent="0.25">
      <c r="B290" s="134"/>
      <c r="C290" s="67" t="s">
        <v>1169</v>
      </c>
    </row>
    <row r="291" spans="2:3" x14ac:dyDescent="0.25">
      <c r="B291" s="134"/>
    </row>
    <row r="292" spans="2:3" x14ac:dyDescent="0.25">
      <c r="B292" s="134"/>
      <c r="C292" t="s">
        <v>120</v>
      </c>
    </row>
    <row r="293" spans="2:3" x14ac:dyDescent="0.25">
      <c r="B293" s="134"/>
      <c r="C293" t="s">
        <v>128</v>
      </c>
    </row>
    <row r="294" spans="2:3" x14ac:dyDescent="0.25">
      <c r="B294" s="134"/>
      <c r="C294" t="s">
        <v>122</v>
      </c>
    </row>
    <row r="295" spans="2:3" x14ac:dyDescent="0.25">
      <c r="B295" s="134"/>
      <c r="C295" t="s">
        <v>123</v>
      </c>
    </row>
    <row r="296" spans="2:3" x14ac:dyDescent="0.25">
      <c r="B296" s="134"/>
      <c r="C296" t="s">
        <v>124</v>
      </c>
    </row>
    <row r="297" spans="2:3" x14ac:dyDescent="0.25">
      <c r="B297" s="134"/>
      <c r="C297" t="s">
        <v>129</v>
      </c>
    </row>
    <row r="298" spans="2:3" x14ac:dyDescent="0.25">
      <c r="B298" s="134"/>
    </row>
    <row r="299" spans="2:3" x14ac:dyDescent="0.25">
      <c r="B299" s="134"/>
      <c r="C299" s="20" t="s">
        <v>2407</v>
      </c>
    </row>
    <row r="300" spans="2:3" x14ac:dyDescent="0.25">
      <c r="B300" s="134"/>
      <c r="C300" s="20" t="s">
        <v>2408</v>
      </c>
    </row>
    <row r="301" spans="2:3" ht="60" x14ac:dyDescent="0.25">
      <c r="B301" s="134"/>
      <c r="C301" s="67" t="s">
        <v>1010</v>
      </c>
    </row>
    <row r="302" spans="2:3" x14ac:dyDescent="0.25">
      <c r="B302" s="134"/>
    </row>
    <row r="303" spans="2:3" x14ac:dyDescent="0.25">
      <c r="B303" s="134"/>
      <c r="C303" s="198" t="s">
        <v>132</v>
      </c>
    </row>
    <row r="304" spans="2:3" x14ac:dyDescent="0.25">
      <c r="B304" s="134"/>
      <c r="C304" s="199" t="s">
        <v>1004</v>
      </c>
    </row>
    <row r="305" spans="2:3" x14ac:dyDescent="0.25">
      <c r="B305" s="134"/>
      <c r="C305" s="199" t="s">
        <v>131</v>
      </c>
    </row>
    <row r="306" spans="2:3" x14ac:dyDescent="0.25">
      <c r="B306" s="134"/>
      <c r="C306" s="199" t="s">
        <v>2882</v>
      </c>
    </row>
    <row r="307" spans="2:3" x14ac:dyDescent="0.25">
      <c r="B307" s="134"/>
      <c r="C307" t="s">
        <v>130</v>
      </c>
    </row>
    <row r="308" spans="2:3" x14ac:dyDescent="0.25">
      <c r="B308" s="134"/>
      <c r="C308" t="s">
        <v>1483</v>
      </c>
    </row>
    <row r="309" spans="2:3" x14ac:dyDescent="0.25">
      <c r="B309" s="134"/>
      <c r="C309" t="s">
        <v>1005</v>
      </c>
    </row>
    <row r="310" spans="2:3" x14ac:dyDescent="0.25">
      <c r="B310" s="134"/>
    </row>
    <row r="311" spans="2:3" x14ac:dyDescent="0.25">
      <c r="B311" s="134"/>
      <c r="C311" s="20" t="s">
        <v>2409</v>
      </c>
    </row>
    <row r="312" spans="2:3" x14ac:dyDescent="0.25">
      <c r="B312" s="134"/>
      <c r="C312" t="s">
        <v>1012</v>
      </c>
    </row>
    <row r="313" spans="2:3" x14ac:dyDescent="0.25">
      <c r="B313" s="134"/>
      <c r="C313" s="200" t="s">
        <v>132</v>
      </c>
    </row>
    <row r="314" spans="2:3" x14ac:dyDescent="0.25">
      <c r="B314" s="134"/>
      <c r="C314" t="s">
        <v>882</v>
      </c>
    </row>
    <row r="315" spans="2:3" x14ac:dyDescent="0.25">
      <c r="B315" s="134"/>
      <c r="C315" t="s">
        <v>1006</v>
      </c>
    </row>
    <row r="316" spans="2:3" x14ac:dyDescent="0.25">
      <c r="B316" s="134"/>
      <c r="C316" t="s">
        <v>2881</v>
      </c>
    </row>
    <row r="317" spans="2:3" x14ac:dyDescent="0.25">
      <c r="B317" s="134"/>
      <c r="C317" t="s">
        <v>1007</v>
      </c>
    </row>
    <row r="318" spans="2:3" x14ac:dyDescent="0.25">
      <c r="B318" s="134"/>
    </row>
    <row r="319" spans="2:3" x14ac:dyDescent="0.25">
      <c r="B319" s="134"/>
      <c r="C319" s="20" t="s">
        <v>2410</v>
      </c>
    </row>
    <row r="320" spans="2:3" x14ac:dyDescent="0.25">
      <c r="B320" s="134"/>
      <c r="C320" s="20" t="s">
        <v>2411</v>
      </c>
    </row>
    <row r="321" spans="2:16" ht="60" x14ac:dyDescent="0.25">
      <c r="B321" s="134"/>
      <c r="C321" s="67" t="s">
        <v>1011</v>
      </c>
    </row>
    <row r="322" spans="2:16" x14ac:dyDescent="0.25">
      <c r="B322" s="134"/>
      <c r="C322" s="200" t="s">
        <v>132</v>
      </c>
    </row>
    <row r="323" spans="2:16" x14ac:dyDescent="0.25">
      <c r="B323" s="134"/>
      <c r="C323" t="s">
        <v>1004</v>
      </c>
    </row>
    <row r="324" spans="2:16" x14ac:dyDescent="0.25">
      <c r="B324" s="134"/>
      <c r="C324" t="s">
        <v>1008</v>
      </c>
    </row>
    <row r="325" spans="2:16" x14ac:dyDescent="0.25">
      <c r="B325" s="134"/>
      <c r="C325" s="199" t="s">
        <v>2340</v>
      </c>
    </row>
    <row r="326" spans="2:16" x14ac:dyDescent="0.25">
      <c r="B326" s="134"/>
      <c r="C326" s="199"/>
    </row>
    <row r="327" spans="2:16" ht="45" x14ac:dyDescent="0.25">
      <c r="B327" s="134"/>
      <c r="C327" s="67" t="s">
        <v>1166</v>
      </c>
    </row>
    <row r="328" spans="2:16" x14ac:dyDescent="0.25">
      <c r="B328" s="134"/>
    </row>
    <row r="329" spans="2:16" x14ac:dyDescent="0.25">
      <c r="B329" s="134"/>
      <c r="C329" s="20" t="s">
        <v>2412</v>
      </c>
    </row>
    <row r="330" spans="2:16" x14ac:dyDescent="0.25">
      <c r="B330" s="134"/>
      <c r="C330" s="67" t="s">
        <v>1022</v>
      </c>
    </row>
    <row r="331" spans="2:16" x14ac:dyDescent="0.25">
      <c r="B331" s="134"/>
      <c r="C331" s="201" t="s">
        <v>132</v>
      </c>
    </row>
    <row r="332" spans="2:16" x14ac:dyDescent="0.25">
      <c r="B332" s="134"/>
      <c r="C332" t="s">
        <v>882</v>
      </c>
    </row>
    <row r="333" spans="2:16" x14ac:dyDescent="0.25">
      <c r="B333" s="134"/>
      <c r="C333" t="s">
        <v>131</v>
      </c>
    </row>
    <row r="334" spans="2:16" x14ac:dyDescent="0.25">
      <c r="B334" s="134"/>
      <c r="C334" t="s">
        <v>2340</v>
      </c>
    </row>
    <row r="335" spans="2:16" x14ac:dyDescent="0.25">
      <c r="B335" s="134"/>
      <c r="C335" t="s">
        <v>1009</v>
      </c>
    </row>
    <row r="336" spans="2:16" x14ac:dyDescent="0.25">
      <c r="B336" s="134"/>
      <c r="F336" s="199"/>
      <c r="G336" s="199"/>
      <c r="H336" s="199"/>
      <c r="I336" s="199"/>
      <c r="J336" s="199"/>
      <c r="K336" s="199"/>
      <c r="L336" s="199"/>
      <c r="M336" s="199"/>
      <c r="N336" s="199"/>
      <c r="O336" s="199"/>
      <c r="P336" s="199"/>
    </row>
    <row r="337" spans="2:16" x14ac:dyDescent="0.25">
      <c r="B337" s="134"/>
      <c r="C337" s="20" t="s">
        <v>2413</v>
      </c>
      <c r="F337" s="199"/>
      <c r="G337" s="199"/>
      <c r="H337" s="199"/>
      <c r="I337" s="199"/>
      <c r="J337" s="199"/>
      <c r="K337" s="199"/>
      <c r="L337" s="199"/>
      <c r="M337" s="199"/>
      <c r="N337" s="199"/>
      <c r="O337" s="199"/>
      <c r="P337" s="199"/>
    </row>
    <row r="338" spans="2:16" ht="30" x14ac:dyDescent="0.25">
      <c r="B338" s="134"/>
      <c r="C338" s="67" t="s">
        <v>2337</v>
      </c>
      <c r="F338" s="199"/>
      <c r="G338" s="199"/>
      <c r="H338" s="199"/>
      <c r="I338" s="199"/>
      <c r="J338" s="199"/>
      <c r="K338" s="199"/>
      <c r="L338" s="199"/>
      <c r="M338" s="199"/>
      <c r="N338" s="199"/>
    </row>
    <row r="339" spans="2:16" x14ac:dyDescent="0.25">
      <c r="B339" s="134"/>
      <c r="F339" s="199"/>
      <c r="G339" s="199"/>
      <c r="H339" s="199"/>
      <c r="I339" s="199"/>
      <c r="J339" s="199"/>
      <c r="K339" s="199"/>
      <c r="L339" s="199"/>
      <c r="M339" s="199"/>
      <c r="N339" s="199"/>
    </row>
    <row r="340" spans="2:16" x14ac:dyDescent="0.25">
      <c r="B340" s="134"/>
      <c r="C340" t="s">
        <v>132</v>
      </c>
    </row>
    <row r="341" spans="2:16" x14ac:dyDescent="0.25">
      <c r="B341" s="134"/>
      <c r="C341" t="s">
        <v>133</v>
      </c>
    </row>
    <row r="342" spans="2:16" x14ac:dyDescent="0.25">
      <c r="B342" s="134"/>
      <c r="C342" t="s">
        <v>134</v>
      </c>
    </row>
    <row r="343" spans="2:16" x14ac:dyDescent="0.25">
      <c r="B343" s="134"/>
      <c r="C343" t="s">
        <v>2338</v>
      </c>
    </row>
    <row r="344" spans="2:16" x14ac:dyDescent="0.25">
      <c r="B344" s="134"/>
      <c r="C344" t="s">
        <v>135</v>
      </c>
    </row>
    <row r="345" spans="2:16" x14ac:dyDescent="0.25">
      <c r="B345" s="134"/>
      <c r="C345" t="s">
        <v>136</v>
      </c>
    </row>
    <row r="346" spans="2:16" x14ac:dyDescent="0.25">
      <c r="B346" s="134"/>
      <c r="C346" t="s">
        <v>137</v>
      </c>
    </row>
    <row r="347" spans="2:16" x14ac:dyDescent="0.25">
      <c r="B347" s="134"/>
      <c r="C347" t="s">
        <v>2339</v>
      </c>
    </row>
    <row r="348" spans="2:16" x14ac:dyDescent="0.25">
      <c r="B348" s="134"/>
      <c r="C348" t="s">
        <v>138</v>
      </c>
    </row>
    <row r="349" spans="2:16" x14ac:dyDescent="0.25">
      <c r="B349" s="134"/>
    </row>
    <row r="350" spans="2:16" x14ac:dyDescent="0.25">
      <c r="B350" s="134"/>
      <c r="C350" t="s">
        <v>139</v>
      </c>
    </row>
    <row r="351" spans="2:16" x14ac:dyDescent="0.25">
      <c r="B351" s="134"/>
      <c r="C351" t="s">
        <v>140</v>
      </c>
    </row>
    <row r="352" spans="2:16" x14ac:dyDescent="0.25">
      <c r="B352" s="134"/>
    </row>
    <row r="353" spans="2:3" x14ac:dyDescent="0.25">
      <c r="B353" s="134"/>
    </row>
    <row r="354" spans="2:3" ht="18.75" x14ac:dyDescent="0.3">
      <c r="B354" s="134"/>
      <c r="C354" s="21" t="s">
        <v>2414</v>
      </c>
    </row>
    <row r="355" spans="2:3" x14ac:dyDescent="0.25">
      <c r="B355" s="134"/>
    </row>
    <row r="356" spans="2:3" x14ac:dyDescent="0.25">
      <c r="B356" s="134"/>
      <c r="C356" s="20" t="s">
        <v>2415</v>
      </c>
    </row>
    <row r="357" spans="2:3" ht="30" x14ac:dyDescent="0.25">
      <c r="B357" s="134"/>
      <c r="C357" s="67" t="s">
        <v>1164</v>
      </c>
    </row>
    <row r="358" spans="2:3" x14ac:dyDescent="0.25">
      <c r="B358" s="134"/>
    </row>
    <row r="359" spans="2:3" x14ac:dyDescent="0.25">
      <c r="B359" s="134"/>
      <c r="C359" t="s">
        <v>132</v>
      </c>
    </row>
    <row r="360" spans="2:3" ht="45" customHeight="1" x14ac:dyDescent="0.25">
      <c r="B360" s="134"/>
      <c r="C360" s="67" t="s">
        <v>1165</v>
      </c>
    </row>
    <row r="361" spans="2:3" x14ac:dyDescent="0.25">
      <c r="B361" s="134"/>
    </row>
    <row r="362" spans="2:3" x14ac:dyDescent="0.25">
      <c r="B362" s="134"/>
      <c r="C362" s="20" t="s">
        <v>2416</v>
      </c>
    </row>
    <row r="363" spans="2:3" x14ac:dyDescent="0.25">
      <c r="B363" s="134"/>
      <c r="C363" t="s">
        <v>141</v>
      </c>
    </row>
    <row r="364" spans="2:3" x14ac:dyDescent="0.25">
      <c r="B364" s="134"/>
      <c r="C364" t="s">
        <v>1163</v>
      </c>
    </row>
    <row r="365" spans="2:3" x14ac:dyDescent="0.25">
      <c r="B365" s="134"/>
      <c r="C365" t="s">
        <v>142</v>
      </c>
    </row>
    <row r="366" spans="2:3" x14ac:dyDescent="0.25">
      <c r="B366" s="134"/>
      <c r="C366" t="s">
        <v>143</v>
      </c>
    </row>
    <row r="367" spans="2:3" x14ac:dyDescent="0.25">
      <c r="B367" s="134"/>
      <c r="C367" t="s">
        <v>144</v>
      </c>
    </row>
    <row r="368" spans="2:3" x14ac:dyDescent="0.25">
      <c r="B368" s="134"/>
      <c r="C368" t="s">
        <v>145</v>
      </c>
    </row>
    <row r="369" spans="2:9" x14ac:dyDescent="0.25">
      <c r="B369" s="134"/>
      <c r="C369" t="s">
        <v>146</v>
      </c>
    </row>
    <row r="370" spans="2:9" x14ac:dyDescent="0.25">
      <c r="B370" s="134"/>
    </row>
    <row r="371" spans="2:9" x14ac:dyDescent="0.25">
      <c r="B371" s="134"/>
      <c r="C371" s="20" t="s">
        <v>2417</v>
      </c>
    </row>
    <row r="372" spans="2:9" x14ac:dyDescent="0.25">
      <c r="B372" s="134"/>
      <c r="C372" s="20" t="s">
        <v>2418</v>
      </c>
    </row>
    <row r="373" spans="2:9" x14ac:dyDescent="0.25">
      <c r="B373" s="134"/>
      <c r="C373" t="s">
        <v>147</v>
      </c>
    </row>
    <row r="374" spans="2:9" x14ac:dyDescent="0.25">
      <c r="B374" s="134"/>
      <c r="C374" t="s">
        <v>132</v>
      </c>
    </row>
    <row r="375" spans="2:9" x14ac:dyDescent="0.25">
      <c r="B375" s="134"/>
      <c r="C375" t="s">
        <v>148</v>
      </c>
    </row>
    <row r="376" spans="2:9" x14ac:dyDescent="0.25">
      <c r="B376" s="134"/>
    </row>
    <row r="377" spans="2:9" ht="30" x14ac:dyDescent="0.25">
      <c r="B377" s="134"/>
      <c r="C377" s="67" t="s">
        <v>1120</v>
      </c>
    </row>
    <row r="378" spans="2:9" x14ac:dyDescent="0.25">
      <c r="B378" s="134"/>
    </row>
    <row r="379" spans="2:9" x14ac:dyDescent="0.25">
      <c r="B379" s="134"/>
      <c r="C379" t="s">
        <v>161</v>
      </c>
      <c r="D379" s="25"/>
      <c r="E379" s="25"/>
      <c r="F379" s="25"/>
      <c r="G379" s="25"/>
      <c r="H379" s="25"/>
      <c r="I379" s="25"/>
    </row>
    <row r="380" spans="2:9" ht="75" x14ac:dyDescent="0.25">
      <c r="B380" s="134"/>
      <c r="C380" s="67" t="s">
        <v>1162</v>
      </c>
      <c r="D380" s="25"/>
      <c r="E380" s="24" t="s">
        <v>149</v>
      </c>
      <c r="F380" s="24" t="s">
        <v>150</v>
      </c>
      <c r="G380" s="24" t="s">
        <v>151</v>
      </c>
      <c r="H380" s="144"/>
      <c r="I380" s="25"/>
    </row>
    <row r="381" spans="2:9" ht="75" x14ac:dyDescent="0.25">
      <c r="B381" s="134"/>
      <c r="C381" s="67" t="s">
        <v>2081</v>
      </c>
      <c r="D381" s="25"/>
      <c r="E381" s="25" t="s">
        <v>152</v>
      </c>
      <c r="F381" s="25" t="s">
        <v>153</v>
      </c>
      <c r="G381" s="25" t="s">
        <v>154</v>
      </c>
      <c r="H381" s="25"/>
      <c r="I381" s="25"/>
    </row>
    <row r="382" spans="2:9" x14ac:dyDescent="0.25">
      <c r="B382" s="134"/>
      <c r="D382" s="25"/>
      <c r="E382" s="25" t="s">
        <v>155</v>
      </c>
      <c r="F382" s="25" t="s">
        <v>156</v>
      </c>
      <c r="G382" s="25" t="s">
        <v>157</v>
      </c>
      <c r="H382" s="25"/>
      <c r="I382" s="25"/>
    </row>
    <row r="383" spans="2:9" x14ac:dyDescent="0.25">
      <c r="B383" s="134"/>
      <c r="D383" s="25"/>
      <c r="E383" s="25" t="s">
        <v>158</v>
      </c>
      <c r="F383" s="25" t="s">
        <v>159</v>
      </c>
      <c r="G383" s="25" t="s">
        <v>160</v>
      </c>
      <c r="H383" s="25"/>
      <c r="I383" s="25"/>
    </row>
    <row r="384" spans="2:9" x14ac:dyDescent="0.25">
      <c r="B384" s="134"/>
      <c r="D384" s="25"/>
      <c r="E384" s="25" t="s">
        <v>162</v>
      </c>
      <c r="F384" s="25" t="s">
        <v>163</v>
      </c>
      <c r="G384" s="25" t="s">
        <v>164</v>
      </c>
      <c r="H384" s="25"/>
      <c r="I384" s="25"/>
    </row>
    <row r="385" spans="2:15" x14ac:dyDescent="0.25">
      <c r="B385" s="134"/>
      <c r="D385" s="25"/>
      <c r="E385" s="25" t="s">
        <v>165</v>
      </c>
      <c r="F385" s="145">
        <v>2</v>
      </c>
      <c r="G385" s="25" t="s">
        <v>166</v>
      </c>
      <c r="H385" s="25"/>
      <c r="I385" s="25"/>
    </row>
    <row r="386" spans="2:15" x14ac:dyDescent="0.25">
      <c r="B386" s="134"/>
      <c r="D386" s="25"/>
      <c r="E386" s="25" t="s">
        <v>167</v>
      </c>
      <c r="F386" s="25" t="s">
        <v>168</v>
      </c>
      <c r="G386" s="146" t="s">
        <v>169</v>
      </c>
      <c r="H386" s="25"/>
      <c r="I386" s="25"/>
    </row>
    <row r="387" spans="2:15" x14ac:dyDescent="0.25">
      <c r="B387" s="134"/>
      <c r="D387" s="25"/>
      <c r="E387" s="141" t="s">
        <v>170</v>
      </c>
      <c r="F387" s="141" t="s">
        <v>171</v>
      </c>
      <c r="G387" s="25" t="s">
        <v>172</v>
      </c>
      <c r="H387" s="25"/>
      <c r="I387" s="25"/>
    </row>
    <row r="388" spans="2:15" x14ac:dyDescent="0.25">
      <c r="B388" s="134"/>
      <c r="D388" s="25"/>
      <c r="E388" s="141" t="s">
        <v>173</v>
      </c>
      <c r="F388" s="141" t="s">
        <v>174</v>
      </c>
      <c r="G388" s="25"/>
      <c r="H388" s="25"/>
      <c r="I388" s="25"/>
    </row>
    <row r="389" spans="2:15" x14ac:dyDescent="0.25">
      <c r="B389" s="134"/>
      <c r="D389" s="25"/>
      <c r="E389" s="25" t="s">
        <v>175</v>
      </c>
      <c r="F389" s="25" t="s">
        <v>176</v>
      </c>
      <c r="G389" s="25"/>
      <c r="H389" s="25"/>
      <c r="I389" s="25"/>
    </row>
    <row r="390" spans="2:15" x14ac:dyDescent="0.25">
      <c r="B390" s="134"/>
      <c r="D390" s="25"/>
      <c r="E390" s="25" t="s">
        <v>177</v>
      </c>
      <c r="F390" s="145">
        <v>25</v>
      </c>
      <c r="G390" s="25"/>
      <c r="H390" s="25"/>
      <c r="I390" s="25"/>
    </row>
    <row r="391" spans="2:15" x14ac:dyDescent="0.25">
      <c r="B391" s="134"/>
      <c r="C391" s="20" t="s">
        <v>2419</v>
      </c>
      <c r="D391" s="25"/>
      <c r="E391" s="25"/>
      <c r="F391" s="25"/>
      <c r="G391" s="25"/>
      <c r="H391" s="25"/>
      <c r="I391" s="25"/>
    </row>
    <row r="392" spans="2:15" x14ac:dyDescent="0.25">
      <c r="B392" s="134"/>
      <c r="C392" t="s">
        <v>178</v>
      </c>
      <c r="D392" s="142"/>
      <c r="E392" s="142"/>
      <c r="F392" s="142"/>
      <c r="G392" s="142"/>
      <c r="H392" s="142"/>
      <c r="I392" s="142"/>
      <c r="J392" s="142"/>
      <c r="K392" s="142"/>
      <c r="L392" s="142"/>
      <c r="M392" s="142"/>
      <c r="N392" s="142"/>
      <c r="O392" s="142"/>
    </row>
    <row r="393" spans="2:15" x14ac:dyDescent="0.25">
      <c r="B393" s="134"/>
      <c r="C393" t="s">
        <v>132</v>
      </c>
      <c r="D393" s="142"/>
      <c r="E393" s="147" t="s">
        <v>892</v>
      </c>
      <c r="F393" s="142"/>
      <c r="G393" s="142"/>
      <c r="H393" s="142"/>
      <c r="I393" s="142"/>
      <c r="J393" s="142"/>
      <c r="K393" s="142"/>
      <c r="L393" s="142"/>
      <c r="M393" s="142"/>
      <c r="N393" s="142"/>
      <c r="O393" s="142"/>
    </row>
    <row r="394" spans="2:15" x14ac:dyDescent="0.25">
      <c r="B394" s="134"/>
      <c r="C394" t="s">
        <v>1161</v>
      </c>
      <c r="D394" s="142"/>
      <c r="E394" s="142" t="s">
        <v>893</v>
      </c>
      <c r="F394" s="142"/>
      <c r="G394" s="142"/>
      <c r="H394" s="142"/>
      <c r="I394" s="142"/>
      <c r="J394" s="142"/>
      <c r="K394" s="142"/>
      <c r="L394" s="142"/>
      <c r="M394" s="142"/>
      <c r="N394" s="142"/>
      <c r="O394" s="142"/>
    </row>
    <row r="395" spans="2:15" x14ac:dyDescent="0.25">
      <c r="B395" s="134"/>
      <c r="D395" s="142"/>
      <c r="E395" s="142" t="s">
        <v>894</v>
      </c>
      <c r="F395" s="142"/>
      <c r="G395" s="142"/>
      <c r="H395" s="142"/>
      <c r="I395" s="142"/>
      <c r="J395" s="142"/>
      <c r="K395" s="142"/>
      <c r="L395" s="142"/>
      <c r="M395" s="142"/>
      <c r="N395" s="142"/>
      <c r="O395" s="142"/>
    </row>
    <row r="396" spans="2:15" x14ac:dyDescent="0.25">
      <c r="B396" s="134"/>
      <c r="C396" s="20" t="s">
        <v>2420</v>
      </c>
      <c r="D396" s="142"/>
      <c r="E396" s="142" t="s">
        <v>895</v>
      </c>
      <c r="F396" s="142"/>
      <c r="G396" s="142"/>
      <c r="H396" s="142"/>
      <c r="I396" s="142"/>
      <c r="J396" s="142"/>
      <c r="K396" s="142"/>
      <c r="L396" s="142"/>
      <c r="M396" s="142"/>
      <c r="N396" s="142"/>
      <c r="O396" s="142"/>
    </row>
    <row r="397" spans="2:15" ht="45" x14ac:dyDescent="0.25">
      <c r="B397" s="134"/>
      <c r="C397" s="67" t="s">
        <v>2895</v>
      </c>
      <c r="D397" s="142"/>
      <c r="E397" s="142"/>
      <c r="F397" s="142"/>
      <c r="G397" s="142"/>
      <c r="H397" s="142"/>
      <c r="I397" s="142"/>
      <c r="J397" s="142"/>
      <c r="K397" s="142"/>
      <c r="L397" s="142"/>
      <c r="M397" s="142"/>
      <c r="N397" s="142"/>
      <c r="O397" s="142"/>
    </row>
    <row r="398" spans="2:15" x14ac:dyDescent="0.25">
      <c r="B398" s="134"/>
    </row>
    <row r="399" spans="2:15" x14ac:dyDescent="0.25">
      <c r="B399" s="134"/>
      <c r="C399" s="20" t="s">
        <v>2421</v>
      </c>
    </row>
    <row r="400" spans="2:15" x14ac:dyDescent="0.25">
      <c r="B400" s="134"/>
      <c r="C400" t="s">
        <v>179</v>
      </c>
    </row>
    <row r="401" spans="2:3" x14ac:dyDescent="0.25">
      <c r="B401" s="134"/>
      <c r="C401" t="s">
        <v>132</v>
      </c>
    </row>
    <row r="402" spans="2:3" x14ac:dyDescent="0.25">
      <c r="B402" s="134"/>
      <c r="C402" s="67" t="s">
        <v>1160</v>
      </c>
    </row>
    <row r="403" spans="2:3" x14ac:dyDescent="0.25">
      <c r="B403" s="134"/>
      <c r="C403" t="s">
        <v>180</v>
      </c>
    </row>
    <row r="404" spans="2:3" x14ac:dyDescent="0.25">
      <c r="B404" s="134"/>
      <c r="C404" t="s">
        <v>181</v>
      </c>
    </row>
    <row r="405" spans="2:3" x14ac:dyDescent="0.25">
      <c r="B405" s="134"/>
      <c r="C405" t="s">
        <v>941</v>
      </c>
    </row>
    <row r="406" spans="2:3" x14ac:dyDescent="0.25">
      <c r="B406" s="134"/>
      <c r="C406" t="s">
        <v>942</v>
      </c>
    </row>
    <row r="407" spans="2:3" x14ac:dyDescent="0.25">
      <c r="B407" s="134"/>
    </row>
    <row r="408" spans="2:3" x14ac:dyDescent="0.25">
      <c r="B408" s="134"/>
      <c r="C408" s="20" t="s">
        <v>2422</v>
      </c>
    </row>
    <row r="409" spans="2:3" ht="30" x14ac:dyDescent="0.25">
      <c r="B409" s="134"/>
      <c r="C409" s="67" t="s">
        <v>1158</v>
      </c>
    </row>
    <row r="410" spans="2:3" x14ac:dyDescent="0.25">
      <c r="B410" s="134"/>
    </row>
    <row r="411" spans="2:3" x14ac:dyDescent="0.25">
      <c r="B411" s="134"/>
      <c r="C411" t="s">
        <v>132</v>
      </c>
    </row>
    <row r="412" spans="2:3" ht="60" x14ac:dyDescent="0.25">
      <c r="B412" s="134"/>
      <c r="C412" s="67" t="s">
        <v>1159</v>
      </c>
    </row>
    <row r="413" spans="2:3" x14ac:dyDescent="0.25">
      <c r="B413" s="134"/>
    </row>
    <row r="414" spans="2:3" x14ac:dyDescent="0.25">
      <c r="B414" s="134"/>
      <c r="C414" s="20" t="s">
        <v>2423</v>
      </c>
    </row>
    <row r="415" spans="2:3" ht="105" x14ac:dyDescent="0.25">
      <c r="B415" s="134"/>
      <c r="C415" s="67" t="s">
        <v>2120</v>
      </c>
    </row>
    <row r="416" spans="2:3" x14ac:dyDescent="0.25">
      <c r="B416" s="134"/>
      <c r="C416" s="67"/>
    </row>
    <row r="417" spans="2:3" x14ac:dyDescent="0.25">
      <c r="B417" s="134"/>
      <c r="C417" s="20" t="s">
        <v>2424</v>
      </c>
    </row>
    <row r="418" spans="2:3" ht="105" x14ac:dyDescent="0.25">
      <c r="B418" s="134"/>
      <c r="C418" s="67" t="s">
        <v>2121</v>
      </c>
    </row>
    <row r="419" spans="2:3" x14ac:dyDescent="0.25">
      <c r="B419" s="134"/>
    </row>
    <row r="420" spans="2:3" ht="18.75" x14ac:dyDescent="0.3">
      <c r="B420" s="134"/>
      <c r="C420" s="21" t="s">
        <v>2425</v>
      </c>
    </row>
    <row r="421" spans="2:3" x14ac:dyDescent="0.25">
      <c r="B421" s="134"/>
    </row>
    <row r="422" spans="2:3" x14ac:dyDescent="0.25">
      <c r="B422" s="134"/>
      <c r="C422" s="20" t="s">
        <v>2426</v>
      </c>
    </row>
    <row r="423" spans="2:3" x14ac:dyDescent="0.25">
      <c r="B423" s="134"/>
      <c r="C423" s="20" t="s">
        <v>2427</v>
      </c>
    </row>
    <row r="424" spans="2:3" ht="30" x14ac:dyDescent="0.25">
      <c r="B424" s="134"/>
      <c r="C424" s="67" t="s">
        <v>1157</v>
      </c>
    </row>
    <row r="425" spans="2:3" x14ac:dyDescent="0.25">
      <c r="B425" s="134"/>
    </row>
    <row r="426" spans="2:3" x14ac:dyDescent="0.25">
      <c r="B426" s="134"/>
      <c r="C426" s="20" t="s">
        <v>2428</v>
      </c>
    </row>
    <row r="427" spans="2:3" ht="45" x14ac:dyDescent="0.25">
      <c r="B427" s="134"/>
      <c r="C427" s="67" t="s">
        <v>1156</v>
      </c>
    </row>
    <row r="428" spans="2:3" x14ac:dyDescent="0.25">
      <c r="B428" s="134"/>
    </row>
    <row r="429" spans="2:3" x14ac:dyDescent="0.25">
      <c r="B429" s="134"/>
      <c r="C429" s="20" t="s">
        <v>2801</v>
      </c>
    </row>
    <row r="430" spans="2:3" ht="30" x14ac:dyDescent="0.25">
      <c r="B430" s="134"/>
      <c r="C430" s="67" t="s">
        <v>1603</v>
      </c>
    </row>
    <row r="431" spans="2:3" x14ac:dyDescent="0.25">
      <c r="B431" s="134"/>
    </row>
    <row r="432" spans="2:3" x14ac:dyDescent="0.25">
      <c r="B432" s="134"/>
      <c r="C432" s="20" t="s">
        <v>2802</v>
      </c>
    </row>
    <row r="433" spans="2:3" ht="135" x14ac:dyDescent="0.25">
      <c r="B433" s="134"/>
      <c r="C433" s="67" t="s">
        <v>2343</v>
      </c>
    </row>
    <row r="434" spans="2:3" x14ac:dyDescent="0.25">
      <c r="B434" s="134"/>
    </row>
    <row r="435" spans="2:3" x14ac:dyDescent="0.25">
      <c r="B435" s="134"/>
      <c r="C435" s="20" t="s">
        <v>2803</v>
      </c>
    </row>
    <row r="436" spans="2:3" ht="60" x14ac:dyDescent="0.25">
      <c r="B436" s="134"/>
      <c r="C436" s="67" t="s">
        <v>1155</v>
      </c>
    </row>
    <row r="437" spans="2:3" ht="30" x14ac:dyDescent="0.25">
      <c r="B437" s="134"/>
      <c r="C437" s="67" t="s">
        <v>2819</v>
      </c>
    </row>
    <row r="438" spans="2:3" x14ac:dyDescent="0.25">
      <c r="B438" s="134"/>
    </row>
    <row r="439" spans="2:3" x14ac:dyDescent="0.25">
      <c r="B439" s="134"/>
      <c r="C439" s="20" t="s">
        <v>2804</v>
      </c>
    </row>
    <row r="440" spans="2:3" ht="75" x14ac:dyDescent="0.25">
      <c r="B440" s="134"/>
      <c r="C440" s="67" t="s">
        <v>1520</v>
      </c>
    </row>
    <row r="441" spans="2:3" x14ac:dyDescent="0.25">
      <c r="B441" s="134"/>
      <c r="C441" t="s">
        <v>182</v>
      </c>
    </row>
    <row r="442" spans="2:3" x14ac:dyDescent="0.25">
      <c r="B442" s="134"/>
      <c r="C442" t="s">
        <v>183</v>
      </c>
    </row>
    <row r="443" spans="2:3" x14ac:dyDescent="0.25">
      <c r="B443" s="134"/>
      <c r="C443" t="s">
        <v>184</v>
      </c>
    </row>
    <row r="444" spans="2:3" x14ac:dyDescent="0.25">
      <c r="B444" s="134"/>
    </row>
    <row r="445" spans="2:3" x14ac:dyDescent="0.25">
      <c r="B445" s="134"/>
      <c r="C445" s="20" t="s">
        <v>2805</v>
      </c>
    </row>
    <row r="446" spans="2:3" ht="60" x14ac:dyDescent="0.25">
      <c r="B446" s="134"/>
      <c r="C446" s="67" t="s">
        <v>1628</v>
      </c>
    </row>
    <row r="447" spans="2:3" x14ac:dyDescent="0.25">
      <c r="B447" s="134"/>
      <c r="C447" t="s">
        <v>185</v>
      </c>
    </row>
    <row r="448" spans="2:3" x14ac:dyDescent="0.25">
      <c r="B448" s="134"/>
      <c r="C448" t="s">
        <v>887</v>
      </c>
    </row>
    <row r="449" spans="2:3" x14ac:dyDescent="0.25">
      <c r="B449" s="134"/>
      <c r="C449" t="s">
        <v>186</v>
      </c>
    </row>
    <row r="450" spans="2:3" x14ac:dyDescent="0.25">
      <c r="B450" s="134"/>
      <c r="C450" t="s">
        <v>187</v>
      </c>
    </row>
    <row r="451" spans="2:3" x14ac:dyDescent="0.25">
      <c r="B451" s="134"/>
      <c r="C451" t="s">
        <v>188</v>
      </c>
    </row>
    <row r="452" spans="2:3" x14ac:dyDescent="0.25">
      <c r="B452" s="134"/>
      <c r="C452" t="s">
        <v>189</v>
      </c>
    </row>
    <row r="453" spans="2:3" x14ac:dyDescent="0.25">
      <c r="B453" s="134"/>
      <c r="C453" t="s">
        <v>190</v>
      </c>
    </row>
    <row r="454" spans="2:3" x14ac:dyDescent="0.25">
      <c r="B454" s="134"/>
    </row>
    <row r="455" spans="2:3" x14ac:dyDescent="0.25">
      <c r="B455" s="134"/>
      <c r="C455" s="20" t="s">
        <v>2806</v>
      </c>
    </row>
    <row r="456" spans="2:3" ht="45" x14ac:dyDescent="0.25">
      <c r="B456" s="134"/>
      <c r="C456" s="67" t="s">
        <v>1154</v>
      </c>
    </row>
    <row r="457" spans="2:3" x14ac:dyDescent="0.25">
      <c r="B457" s="134"/>
      <c r="C457" t="s">
        <v>191</v>
      </c>
    </row>
    <row r="458" spans="2:3" ht="30" x14ac:dyDescent="0.25">
      <c r="B458" s="134"/>
      <c r="C458" s="67" t="s">
        <v>1747</v>
      </c>
    </row>
    <row r="459" spans="2:3" x14ac:dyDescent="0.25">
      <c r="B459" s="134"/>
      <c r="C459" t="s">
        <v>192</v>
      </c>
    </row>
    <row r="460" spans="2:3" x14ac:dyDescent="0.25">
      <c r="B460" s="134"/>
      <c r="C460" t="s">
        <v>193</v>
      </c>
    </row>
    <row r="461" spans="2:3" x14ac:dyDescent="0.25">
      <c r="B461" s="134"/>
      <c r="C461" t="s">
        <v>194</v>
      </c>
    </row>
    <row r="462" spans="2:3" x14ac:dyDescent="0.25">
      <c r="B462" s="134"/>
      <c r="C462" t="s">
        <v>195</v>
      </c>
    </row>
    <row r="463" spans="2:3" x14ac:dyDescent="0.25">
      <c r="B463" s="134"/>
      <c r="C463" t="s">
        <v>196</v>
      </c>
    </row>
    <row r="464" spans="2:3" x14ac:dyDescent="0.25">
      <c r="B464" s="134"/>
    </row>
    <row r="465" spans="2:6" ht="23.25" x14ac:dyDescent="0.25">
      <c r="B465" s="134"/>
      <c r="C465" s="35" t="s">
        <v>197</v>
      </c>
      <c r="D465" s="503" t="s">
        <v>198</v>
      </c>
      <c r="E465" s="503"/>
      <c r="F465" s="504"/>
    </row>
    <row r="466" spans="2:6" x14ac:dyDescent="0.25">
      <c r="B466" s="134"/>
      <c r="D466" s="42"/>
      <c r="E466" s="42"/>
      <c r="F466" s="42"/>
    </row>
    <row r="467" spans="2:6" x14ac:dyDescent="0.25">
      <c r="B467" s="134"/>
      <c r="C467" t="s">
        <v>199</v>
      </c>
    </row>
    <row r="468" spans="2:6" x14ac:dyDescent="0.25">
      <c r="B468" s="134"/>
      <c r="C468" t="s">
        <v>200</v>
      </c>
    </row>
    <row r="469" spans="2:6" x14ac:dyDescent="0.25">
      <c r="B469" s="134"/>
      <c r="C469" t="s">
        <v>1153</v>
      </c>
    </row>
    <row r="470" spans="2:6" x14ac:dyDescent="0.25">
      <c r="B470" s="134"/>
      <c r="C470" t="s">
        <v>201</v>
      </c>
    </row>
    <row r="471" spans="2:6" x14ac:dyDescent="0.25">
      <c r="B471" s="134"/>
    </row>
    <row r="472" spans="2:6" x14ac:dyDescent="0.25">
      <c r="B472" s="134"/>
      <c r="C472" s="20" t="s">
        <v>2810</v>
      </c>
    </row>
    <row r="473" spans="2:6" ht="45" x14ac:dyDescent="0.25">
      <c r="B473" s="134"/>
      <c r="C473" s="67" t="s">
        <v>1152</v>
      </c>
    </row>
    <row r="474" spans="2:6" ht="15" customHeight="1" x14ac:dyDescent="0.25">
      <c r="B474" s="134"/>
      <c r="C474" t="s">
        <v>202</v>
      </c>
    </row>
    <row r="475" spans="2:6" x14ac:dyDescent="0.25">
      <c r="B475" s="134"/>
    </row>
    <row r="476" spans="2:6" x14ac:dyDescent="0.25">
      <c r="B476" s="134"/>
      <c r="C476" s="20" t="s">
        <v>2814</v>
      </c>
    </row>
    <row r="477" spans="2:6" ht="30" x14ac:dyDescent="0.25">
      <c r="B477" s="134"/>
      <c r="C477" s="67" t="s">
        <v>1151</v>
      </c>
    </row>
    <row r="478" spans="2:6" x14ac:dyDescent="0.25">
      <c r="B478" s="134"/>
      <c r="C478" t="s">
        <v>203</v>
      </c>
    </row>
    <row r="479" spans="2:6" x14ac:dyDescent="0.25">
      <c r="B479" s="134"/>
      <c r="C479" t="s">
        <v>204</v>
      </c>
    </row>
    <row r="480" spans="2:6" x14ac:dyDescent="0.25">
      <c r="B480" s="134"/>
      <c r="C480" t="s">
        <v>205</v>
      </c>
    </row>
    <row r="481" spans="2:3" x14ac:dyDescent="0.25">
      <c r="B481" s="134"/>
    </row>
    <row r="482" spans="2:3" x14ac:dyDescent="0.25">
      <c r="B482" s="134"/>
      <c r="C482" s="20" t="s">
        <v>2815</v>
      </c>
    </row>
    <row r="483" spans="2:3" ht="30" x14ac:dyDescent="0.25">
      <c r="B483" s="134"/>
      <c r="C483" s="67" t="s">
        <v>1574</v>
      </c>
    </row>
    <row r="484" spans="2:3" x14ac:dyDescent="0.25">
      <c r="B484" s="134"/>
    </row>
    <row r="485" spans="2:3" x14ac:dyDescent="0.25">
      <c r="B485" s="134"/>
      <c r="C485" s="20" t="s">
        <v>2813</v>
      </c>
    </row>
    <row r="486" spans="2:3" ht="30" x14ac:dyDescent="0.25">
      <c r="B486" s="134"/>
      <c r="C486" s="67" t="s">
        <v>1150</v>
      </c>
    </row>
    <row r="487" spans="2:3" x14ac:dyDescent="0.25">
      <c r="B487" s="134"/>
    </row>
    <row r="488" spans="2:3" x14ac:dyDescent="0.25">
      <c r="B488" s="134"/>
      <c r="C488" s="20" t="s">
        <v>2429</v>
      </c>
    </row>
    <row r="489" spans="2:3" x14ac:dyDescent="0.25">
      <c r="B489" s="134"/>
      <c r="C489" s="20" t="s">
        <v>2430</v>
      </c>
    </row>
    <row r="490" spans="2:3" ht="30" x14ac:dyDescent="0.25">
      <c r="B490" s="134"/>
      <c r="C490" s="67" t="s">
        <v>1149</v>
      </c>
    </row>
    <row r="491" spans="2:3" x14ac:dyDescent="0.25">
      <c r="B491" s="134"/>
    </row>
    <row r="492" spans="2:3" x14ac:dyDescent="0.25">
      <c r="B492" s="134"/>
      <c r="C492" s="20" t="s">
        <v>2431</v>
      </c>
    </row>
    <row r="493" spans="2:3" ht="45" x14ac:dyDescent="0.25">
      <c r="B493" s="134"/>
      <c r="C493" s="67" t="s">
        <v>1148</v>
      </c>
    </row>
    <row r="494" spans="2:3" x14ac:dyDescent="0.25">
      <c r="B494" s="134"/>
    </row>
    <row r="495" spans="2:3" x14ac:dyDescent="0.25">
      <c r="B495" s="134"/>
      <c r="C495" s="20" t="s">
        <v>2432</v>
      </c>
    </row>
    <row r="496" spans="2:3" ht="45" x14ac:dyDescent="0.25">
      <c r="B496" s="134"/>
      <c r="C496" s="67" t="s">
        <v>1147</v>
      </c>
    </row>
    <row r="497" spans="2:3" x14ac:dyDescent="0.25">
      <c r="B497" s="134"/>
      <c r="C497" t="s">
        <v>207</v>
      </c>
    </row>
    <row r="498" spans="2:3" x14ac:dyDescent="0.25">
      <c r="B498" s="134"/>
    </row>
    <row r="499" spans="2:3" x14ac:dyDescent="0.25">
      <c r="B499" s="134"/>
      <c r="C499" s="20" t="s">
        <v>2433</v>
      </c>
    </row>
    <row r="500" spans="2:3" x14ac:dyDescent="0.25">
      <c r="B500" s="134"/>
      <c r="C500" t="s">
        <v>1604</v>
      </c>
    </row>
    <row r="501" spans="2:3" x14ac:dyDescent="0.25">
      <c r="B501" s="134"/>
    </row>
    <row r="502" spans="2:3" x14ac:dyDescent="0.25">
      <c r="B502" s="134"/>
      <c r="C502" s="20" t="s">
        <v>2434</v>
      </c>
    </row>
    <row r="503" spans="2:3" x14ac:dyDescent="0.25">
      <c r="B503" s="134"/>
      <c r="C503" s="20" t="s">
        <v>2435</v>
      </c>
    </row>
    <row r="504" spans="2:3" ht="30" x14ac:dyDescent="0.25">
      <c r="B504" s="134"/>
      <c r="C504" s="67" t="s">
        <v>1146</v>
      </c>
    </row>
    <row r="505" spans="2:3" x14ac:dyDescent="0.25">
      <c r="B505" s="134"/>
      <c r="C505" t="s">
        <v>208</v>
      </c>
    </row>
    <row r="506" spans="2:3" x14ac:dyDescent="0.25">
      <c r="B506" s="134"/>
      <c r="C506" t="s">
        <v>1561</v>
      </c>
    </row>
    <row r="507" spans="2:3" x14ac:dyDescent="0.25">
      <c r="B507" s="134"/>
      <c r="C507" t="s">
        <v>1562</v>
      </c>
    </row>
    <row r="508" spans="2:3" x14ac:dyDescent="0.25">
      <c r="B508" s="134"/>
      <c r="C508" t="s">
        <v>209</v>
      </c>
    </row>
    <row r="509" spans="2:3" x14ac:dyDescent="0.25">
      <c r="B509" s="134"/>
      <c r="C509" t="s">
        <v>210</v>
      </c>
    </row>
    <row r="510" spans="2:3" x14ac:dyDescent="0.25">
      <c r="B510" s="134"/>
      <c r="C510" t="s">
        <v>1563</v>
      </c>
    </row>
    <row r="511" spans="2:3" x14ac:dyDescent="0.25">
      <c r="B511" s="134"/>
      <c r="C511" t="s">
        <v>1564</v>
      </c>
    </row>
    <row r="512" spans="2:3" x14ac:dyDescent="0.25">
      <c r="B512" s="134"/>
      <c r="C512" t="s">
        <v>209</v>
      </c>
    </row>
    <row r="513" spans="2:3" x14ac:dyDescent="0.25">
      <c r="B513" s="134"/>
    </row>
    <row r="514" spans="2:3" x14ac:dyDescent="0.25">
      <c r="B514" s="134"/>
      <c r="C514" s="20" t="s">
        <v>2436</v>
      </c>
    </row>
    <row r="515" spans="2:3" x14ac:dyDescent="0.25">
      <c r="B515" s="134"/>
      <c r="C515" t="s">
        <v>211</v>
      </c>
    </row>
    <row r="516" spans="2:3" x14ac:dyDescent="0.25">
      <c r="B516" s="134"/>
    </row>
    <row r="517" spans="2:3" x14ac:dyDescent="0.25">
      <c r="B517" s="134"/>
      <c r="C517" t="s">
        <v>212</v>
      </c>
    </row>
    <row r="518" spans="2:3" ht="30" x14ac:dyDescent="0.25">
      <c r="B518" s="134"/>
      <c r="C518" s="67" t="s">
        <v>1845</v>
      </c>
    </row>
    <row r="519" spans="2:3" x14ac:dyDescent="0.25">
      <c r="B519" s="134"/>
      <c r="C519" t="s">
        <v>1573</v>
      </c>
    </row>
    <row r="520" spans="2:3" x14ac:dyDescent="0.25">
      <c r="B520" s="134"/>
    </row>
    <row r="521" spans="2:3" x14ac:dyDescent="0.25">
      <c r="B521" s="134"/>
      <c r="C521" t="s">
        <v>132</v>
      </c>
    </row>
    <row r="522" spans="2:3" x14ac:dyDescent="0.25">
      <c r="B522" s="134"/>
      <c r="C522" t="s">
        <v>1565</v>
      </c>
    </row>
    <row r="523" spans="2:3" x14ac:dyDescent="0.25">
      <c r="B523" s="134"/>
      <c r="C523" t="s">
        <v>213</v>
      </c>
    </row>
    <row r="524" spans="2:3" x14ac:dyDescent="0.25">
      <c r="B524" s="134"/>
      <c r="C524" t="s">
        <v>214</v>
      </c>
    </row>
    <row r="525" spans="2:3" x14ac:dyDescent="0.25">
      <c r="B525" s="134"/>
      <c r="C525" t="s">
        <v>215</v>
      </c>
    </row>
    <row r="526" spans="2:3" x14ac:dyDescent="0.25">
      <c r="B526" s="134"/>
      <c r="C526" t="s">
        <v>1566</v>
      </c>
    </row>
    <row r="527" spans="2:3" x14ac:dyDescent="0.25">
      <c r="B527" s="134"/>
      <c r="C527" t="s">
        <v>216</v>
      </c>
    </row>
    <row r="528" spans="2:3" x14ac:dyDescent="0.25">
      <c r="B528" s="134"/>
    </row>
    <row r="529" spans="2:3" x14ac:dyDescent="0.25">
      <c r="B529" s="134"/>
      <c r="C529" s="20" t="s">
        <v>2437</v>
      </c>
    </row>
    <row r="530" spans="2:3" ht="30" x14ac:dyDescent="0.25">
      <c r="B530" s="134"/>
      <c r="C530" s="67" t="s">
        <v>1059</v>
      </c>
    </row>
    <row r="531" spans="2:3" x14ac:dyDescent="0.25">
      <c r="B531" s="134"/>
      <c r="C531" t="s">
        <v>217</v>
      </c>
    </row>
    <row r="532" spans="2:3" x14ac:dyDescent="0.25">
      <c r="B532" s="134"/>
      <c r="C532" t="s">
        <v>218</v>
      </c>
    </row>
    <row r="533" spans="2:3" x14ac:dyDescent="0.25">
      <c r="B533" s="134"/>
      <c r="C533" t="s">
        <v>1567</v>
      </c>
    </row>
    <row r="534" spans="2:3" x14ac:dyDescent="0.25">
      <c r="B534" s="134"/>
      <c r="C534" t="s">
        <v>216</v>
      </c>
    </row>
    <row r="535" spans="2:3" x14ac:dyDescent="0.25">
      <c r="B535" s="134"/>
    </row>
    <row r="536" spans="2:3" x14ac:dyDescent="0.25">
      <c r="B536" s="134"/>
      <c r="C536" s="20" t="s">
        <v>2438</v>
      </c>
    </row>
    <row r="537" spans="2:3" x14ac:dyDescent="0.25">
      <c r="B537" s="134"/>
      <c r="C537" s="20" t="s">
        <v>2439</v>
      </c>
    </row>
    <row r="538" spans="2:3" ht="45" x14ac:dyDescent="0.25">
      <c r="B538" s="134"/>
      <c r="C538" s="67" t="s">
        <v>1568</v>
      </c>
    </row>
    <row r="539" spans="2:3" x14ac:dyDescent="0.25">
      <c r="B539" s="134"/>
    </row>
    <row r="540" spans="2:3" x14ac:dyDescent="0.25">
      <c r="B540" s="134"/>
      <c r="C540" s="20" t="s">
        <v>2440</v>
      </c>
    </row>
    <row r="541" spans="2:3" ht="45" x14ac:dyDescent="0.25">
      <c r="B541" s="134"/>
      <c r="C541" s="67" t="s">
        <v>1145</v>
      </c>
    </row>
    <row r="542" spans="2:3" x14ac:dyDescent="0.25">
      <c r="B542" s="134"/>
    </row>
    <row r="543" spans="2:3" x14ac:dyDescent="0.25">
      <c r="B543" s="134"/>
      <c r="C543" s="20" t="s">
        <v>2441</v>
      </c>
    </row>
    <row r="544" spans="2:3" x14ac:dyDescent="0.25">
      <c r="B544" s="134"/>
      <c r="C544" s="20" t="s">
        <v>2442</v>
      </c>
    </row>
    <row r="545" spans="2:3" ht="45" x14ac:dyDescent="0.25">
      <c r="B545" s="134"/>
      <c r="C545" s="67" t="s">
        <v>1144</v>
      </c>
    </row>
    <row r="546" spans="2:3" x14ac:dyDescent="0.25">
      <c r="B546" s="134"/>
    </row>
    <row r="547" spans="2:3" x14ac:dyDescent="0.25">
      <c r="B547" s="134"/>
      <c r="C547" t="s">
        <v>943</v>
      </c>
    </row>
    <row r="548" spans="2:3" x14ac:dyDescent="0.25">
      <c r="B548" s="134"/>
      <c r="C548" t="s">
        <v>220</v>
      </c>
    </row>
    <row r="549" spans="2:3" x14ac:dyDescent="0.25">
      <c r="B549" s="134"/>
      <c r="C549" t="s">
        <v>1570</v>
      </c>
    </row>
    <row r="550" spans="2:3" x14ac:dyDescent="0.25">
      <c r="B550" s="134"/>
      <c r="C550" t="s">
        <v>1569</v>
      </c>
    </row>
    <row r="551" spans="2:3" x14ac:dyDescent="0.25">
      <c r="B551" s="134"/>
      <c r="C551" t="s">
        <v>221</v>
      </c>
    </row>
    <row r="552" spans="2:3" x14ac:dyDescent="0.25">
      <c r="B552" s="134"/>
      <c r="C552" t="s">
        <v>222</v>
      </c>
    </row>
    <row r="553" spans="2:3" x14ac:dyDescent="0.25">
      <c r="B553" s="134"/>
      <c r="C553" t="s">
        <v>1571</v>
      </c>
    </row>
    <row r="554" spans="2:3" x14ac:dyDescent="0.25">
      <c r="B554" s="134"/>
      <c r="C554" t="s">
        <v>1569</v>
      </c>
    </row>
    <row r="555" spans="2:3" x14ac:dyDescent="0.25">
      <c r="B555" s="134"/>
      <c r="C555" t="s">
        <v>223</v>
      </c>
    </row>
    <row r="556" spans="2:3" x14ac:dyDescent="0.25">
      <c r="B556" s="134"/>
    </row>
    <row r="557" spans="2:3" ht="60" x14ac:dyDescent="0.25">
      <c r="B557" s="134"/>
      <c r="C557" s="67" t="s">
        <v>1143</v>
      </c>
    </row>
    <row r="558" spans="2:3" x14ac:dyDescent="0.25">
      <c r="B558" s="134"/>
    </row>
    <row r="559" spans="2:3" x14ac:dyDescent="0.25">
      <c r="B559" s="134"/>
      <c r="C559" s="20" t="s">
        <v>2443</v>
      </c>
    </row>
    <row r="560" spans="2:3" x14ac:dyDescent="0.25">
      <c r="B560" s="134"/>
      <c r="C560" s="20" t="s">
        <v>2444</v>
      </c>
    </row>
    <row r="561" spans="2:3" x14ac:dyDescent="0.25">
      <c r="B561" s="134"/>
      <c r="C561" t="s">
        <v>225</v>
      </c>
    </row>
    <row r="562" spans="2:3" x14ac:dyDescent="0.25">
      <c r="B562" s="134"/>
    </row>
    <row r="563" spans="2:3" x14ac:dyDescent="0.25">
      <c r="B563" s="134"/>
      <c r="C563" s="20" t="s">
        <v>2445</v>
      </c>
    </row>
    <row r="564" spans="2:3" x14ac:dyDescent="0.25">
      <c r="B564" s="134"/>
      <c r="C564" t="s">
        <v>226</v>
      </c>
    </row>
    <row r="565" spans="2:3" x14ac:dyDescent="0.25">
      <c r="B565" s="134"/>
      <c r="C565" t="s">
        <v>227</v>
      </c>
    </row>
    <row r="566" spans="2:3" x14ac:dyDescent="0.25">
      <c r="B566" s="134"/>
      <c r="C566" t="s">
        <v>132</v>
      </c>
    </row>
    <row r="567" spans="2:3" x14ac:dyDescent="0.25">
      <c r="B567" s="134"/>
      <c r="C567" t="s">
        <v>228</v>
      </c>
    </row>
    <row r="568" spans="2:3" x14ac:dyDescent="0.25">
      <c r="B568" s="134"/>
      <c r="C568" t="s">
        <v>229</v>
      </c>
    </row>
    <row r="569" spans="2:3" x14ac:dyDescent="0.25">
      <c r="B569" s="134"/>
      <c r="C569" t="s">
        <v>230</v>
      </c>
    </row>
    <row r="570" spans="2:3" x14ac:dyDescent="0.25">
      <c r="B570" s="134"/>
      <c r="C570" t="s">
        <v>1624</v>
      </c>
    </row>
    <row r="571" spans="2:3" x14ac:dyDescent="0.25">
      <c r="B571" s="134"/>
    </row>
    <row r="572" spans="2:3" x14ac:dyDescent="0.25">
      <c r="B572" s="134"/>
      <c r="C572" s="20" t="s">
        <v>2446</v>
      </c>
    </row>
    <row r="573" spans="2:3" x14ac:dyDescent="0.25">
      <c r="B573" s="134"/>
      <c r="C573" t="s">
        <v>231</v>
      </c>
    </row>
    <row r="574" spans="2:3" x14ac:dyDescent="0.25">
      <c r="B574" s="134"/>
      <c r="C574" t="s">
        <v>232</v>
      </c>
    </row>
    <row r="575" spans="2:3" x14ac:dyDescent="0.25">
      <c r="B575" s="134"/>
      <c r="C575" t="s">
        <v>2051</v>
      </c>
    </row>
    <row r="576" spans="2:3" x14ac:dyDescent="0.25">
      <c r="B576" s="134"/>
    </row>
    <row r="577" spans="2:3" x14ac:dyDescent="0.25">
      <c r="B577" s="134"/>
      <c r="C577" s="20" t="s">
        <v>2447</v>
      </c>
    </row>
    <row r="578" spans="2:3" x14ac:dyDescent="0.25">
      <c r="B578" s="134"/>
      <c r="C578" t="s">
        <v>233</v>
      </c>
    </row>
    <row r="579" spans="2:3" x14ac:dyDescent="0.25">
      <c r="B579" s="134"/>
      <c r="C579" t="s">
        <v>234</v>
      </c>
    </row>
    <row r="580" spans="2:3" x14ac:dyDescent="0.25">
      <c r="B580" s="134"/>
      <c r="C580" t="s">
        <v>235</v>
      </c>
    </row>
    <row r="581" spans="2:3" x14ac:dyDescent="0.25">
      <c r="B581" s="134"/>
    </row>
    <row r="582" spans="2:3" x14ac:dyDescent="0.25">
      <c r="B582" s="134"/>
      <c r="C582" t="s">
        <v>236</v>
      </c>
    </row>
    <row r="583" spans="2:3" x14ac:dyDescent="0.25">
      <c r="B583" s="134"/>
      <c r="C583" t="s">
        <v>132</v>
      </c>
    </row>
    <row r="584" spans="2:3" ht="30" x14ac:dyDescent="0.25">
      <c r="B584" s="134"/>
      <c r="C584" s="67" t="s">
        <v>1634</v>
      </c>
    </row>
    <row r="585" spans="2:3" x14ac:dyDescent="0.25">
      <c r="B585" s="134"/>
      <c r="C585" t="s">
        <v>237</v>
      </c>
    </row>
    <row r="586" spans="2:3" x14ac:dyDescent="0.25">
      <c r="B586" s="134"/>
      <c r="C586" t="s">
        <v>1572</v>
      </c>
    </row>
    <row r="587" spans="2:3" x14ac:dyDescent="0.25">
      <c r="B587" s="134"/>
      <c r="C587" t="s">
        <v>238</v>
      </c>
    </row>
    <row r="588" spans="2:3" x14ac:dyDescent="0.25">
      <c r="B588" s="134"/>
      <c r="C588" t="s">
        <v>239</v>
      </c>
    </row>
    <row r="589" spans="2:3" x14ac:dyDescent="0.25">
      <c r="B589" s="134"/>
    </row>
    <row r="590" spans="2:3" ht="30" x14ac:dyDescent="0.25">
      <c r="B590" s="134"/>
      <c r="C590" s="67" t="s">
        <v>1636</v>
      </c>
    </row>
    <row r="591" spans="2:3" x14ac:dyDescent="0.25">
      <c r="B591" s="134"/>
      <c r="C591" t="s">
        <v>132</v>
      </c>
    </row>
    <row r="592" spans="2:3" ht="30" x14ac:dyDescent="0.25">
      <c r="B592" s="134"/>
      <c r="C592" s="67" t="s">
        <v>1635</v>
      </c>
    </row>
    <row r="593" spans="2:3" x14ac:dyDescent="0.25">
      <c r="B593" s="134"/>
      <c r="C593" t="s">
        <v>240</v>
      </c>
    </row>
    <row r="594" spans="2:3" x14ac:dyDescent="0.25">
      <c r="B594" s="134"/>
      <c r="C594" t="s">
        <v>1572</v>
      </c>
    </row>
    <row r="595" spans="2:3" x14ac:dyDescent="0.25">
      <c r="B595" s="134"/>
    </row>
    <row r="596" spans="2:3" x14ac:dyDescent="0.25">
      <c r="B596" s="134"/>
    </row>
    <row r="597" spans="2:3" ht="18.75" x14ac:dyDescent="0.3">
      <c r="B597" s="134"/>
      <c r="C597" s="21" t="s">
        <v>2448</v>
      </c>
    </row>
    <row r="598" spans="2:3" x14ac:dyDescent="0.25">
      <c r="B598" s="134"/>
    </row>
    <row r="599" spans="2:3" x14ac:dyDescent="0.25">
      <c r="B599" s="134"/>
      <c r="C599" s="20" t="s">
        <v>2449</v>
      </c>
    </row>
    <row r="600" spans="2:3" x14ac:dyDescent="0.25">
      <c r="B600" s="134"/>
      <c r="C600" s="20" t="s">
        <v>2450</v>
      </c>
    </row>
    <row r="601" spans="2:3" ht="45" x14ac:dyDescent="0.25">
      <c r="B601" s="134"/>
      <c r="C601" s="67" t="s">
        <v>1140</v>
      </c>
    </row>
    <row r="602" spans="2:3" ht="45" x14ac:dyDescent="0.25">
      <c r="B602" s="134"/>
      <c r="C602" s="67" t="s">
        <v>1141</v>
      </c>
    </row>
    <row r="603" spans="2:3" ht="75" customHeight="1" x14ac:dyDescent="0.25">
      <c r="B603" s="134"/>
      <c r="C603" s="67" t="s">
        <v>1142</v>
      </c>
    </row>
    <row r="604" spans="2:3" x14ac:dyDescent="0.25">
      <c r="B604" s="134"/>
    </row>
    <row r="605" spans="2:3" x14ac:dyDescent="0.25">
      <c r="B605" s="134"/>
      <c r="C605" s="20" t="s">
        <v>2451</v>
      </c>
    </row>
    <row r="606" spans="2:3" x14ac:dyDescent="0.25">
      <c r="B606" s="134"/>
      <c r="C606" t="s">
        <v>241</v>
      </c>
    </row>
    <row r="607" spans="2:3" x14ac:dyDescent="0.25">
      <c r="B607" s="134"/>
      <c r="C607" t="s">
        <v>242</v>
      </c>
    </row>
    <row r="608" spans="2:3" x14ac:dyDescent="0.25">
      <c r="B608" s="134"/>
      <c r="C608" t="s">
        <v>243</v>
      </c>
    </row>
    <row r="609" spans="2:3" x14ac:dyDescent="0.25">
      <c r="B609" s="134"/>
      <c r="C609" t="s">
        <v>244</v>
      </c>
    </row>
    <row r="610" spans="2:3" ht="45" x14ac:dyDescent="0.25">
      <c r="B610" s="134"/>
      <c r="C610" s="67" t="s">
        <v>1139</v>
      </c>
    </row>
    <row r="611" spans="2:3" x14ac:dyDescent="0.25">
      <c r="B611" s="134"/>
      <c r="C611" t="s">
        <v>245</v>
      </c>
    </row>
    <row r="612" spans="2:3" x14ac:dyDescent="0.25">
      <c r="B612" s="134"/>
      <c r="C612" s="41" t="s">
        <v>246</v>
      </c>
    </row>
    <row r="613" spans="2:3" ht="30" x14ac:dyDescent="0.25">
      <c r="B613" s="134"/>
      <c r="C613" s="211" t="s">
        <v>1138</v>
      </c>
    </row>
    <row r="614" spans="2:3" x14ac:dyDescent="0.25">
      <c r="B614" s="134"/>
      <c r="C614" s="41" t="s">
        <v>247</v>
      </c>
    </row>
    <row r="615" spans="2:3" ht="45" x14ac:dyDescent="0.25">
      <c r="B615" s="134"/>
      <c r="C615" s="211" t="s">
        <v>1137</v>
      </c>
    </row>
    <row r="616" spans="2:3" x14ac:dyDescent="0.25">
      <c r="B616" s="134"/>
      <c r="C616" s="41" t="s">
        <v>248</v>
      </c>
    </row>
    <row r="617" spans="2:3" ht="30" x14ac:dyDescent="0.25">
      <c r="B617" s="134"/>
      <c r="C617" s="211" t="s">
        <v>1136</v>
      </c>
    </row>
    <row r="618" spans="2:3" x14ac:dyDescent="0.25">
      <c r="B618" s="134"/>
      <c r="C618" s="41" t="s">
        <v>249</v>
      </c>
    </row>
    <row r="619" spans="2:3" x14ac:dyDescent="0.25">
      <c r="B619" s="134"/>
      <c r="C619" s="41" t="s">
        <v>250</v>
      </c>
    </row>
    <row r="620" spans="2:3" x14ac:dyDescent="0.25">
      <c r="B620" s="134"/>
      <c r="C620" s="41" t="s">
        <v>251</v>
      </c>
    </row>
    <row r="621" spans="2:3" x14ac:dyDescent="0.25">
      <c r="B621" s="134"/>
      <c r="C621" s="41" t="s">
        <v>252</v>
      </c>
    </row>
    <row r="622" spans="2:3" x14ac:dyDescent="0.25">
      <c r="B622" s="134"/>
      <c r="C622" s="41" t="s">
        <v>253</v>
      </c>
    </row>
    <row r="623" spans="2:3" ht="30" x14ac:dyDescent="0.25">
      <c r="B623" s="134"/>
      <c r="C623" s="67" t="s">
        <v>1135</v>
      </c>
    </row>
    <row r="624" spans="2:3" x14ac:dyDescent="0.25">
      <c r="B624" s="134"/>
    </row>
    <row r="625" spans="2:3" x14ac:dyDescent="0.25">
      <c r="B625" s="134"/>
      <c r="C625" s="20" t="s">
        <v>2452</v>
      </c>
    </row>
    <row r="626" spans="2:3" ht="30" customHeight="1" x14ac:dyDescent="0.25">
      <c r="B626" s="134"/>
      <c r="C626" s="67" t="s">
        <v>1134</v>
      </c>
    </row>
    <row r="627" spans="2:3" x14ac:dyDescent="0.25">
      <c r="B627" s="134"/>
      <c r="C627" s="74" t="s">
        <v>254</v>
      </c>
    </row>
    <row r="628" spans="2:3" ht="30" x14ac:dyDescent="0.25">
      <c r="B628" s="134"/>
      <c r="C628" s="67" t="s">
        <v>1133</v>
      </c>
    </row>
    <row r="629" spans="2:3" x14ac:dyDescent="0.25">
      <c r="B629" s="134"/>
    </row>
    <row r="630" spans="2:3" x14ac:dyDescent="0.25">
      <c r="B630" s="134"/>
      <c r="C630" t="s">
        <v>1667</v>
      </c>
    </row>
    <row r="631" spans="2:3" x14ac:dyDescent="0.25">
      <c r="B631" s="134"/>
    </row>
    <row r="632" spans="2:3" x14ac:dyDescent="0.25">
      <c r="B632" s="134"/>
      <c r="C632" s="23" t="s">
        <v>255</v>
      </c>
    </row>
    <row r="633" spans="2:3" x14ac:dyDescent="0.25">
      <c r="B633" s="134"/>
      <c r="C633" s="23" t="s">
        <v>256</v>
      </c>
    </row>
    <row r="634" spans="2:3" x14ac:dyDescent="0.25">
      <c r="B634" s="134"/>
    </row>
    <row r="635" spans="2:3" x14ac:dyDescent="0.25">
      <c r="B635" s="134"/>
      <c r="C635" t="s">
        <v>257</v>
      </c>
    </row>
    <row r="636" spans="2:3" x14ac:dyDescent="0.25">
      <c r="B636" s="134"/>
    </row>
    <row r="637" spans="2:3" x14ac:dyDescent="0.25">
      <c r="B637" s="134"/>
      <c r="C637" s="23" t="s">
        <v>258</v>
      </c>
    </row>
    <row r="638" spans="2:3" x14ac:dyDescent="0.25">
      <c r="B638" s="134"/>
    </row>
    <row r="639" spans="2:3" x14ac:dyDescent="0.25">
      <c r="B639" s="134"/>
      <c r="C639" t="s">
        <v>259</v>
      </c>
    </row>
    <row r="640" spans="2:3" x14ac:dyDescent="0.25">
      <c r="B640" s="134"/>
      <c r="C640" t="s">
        <v>260</v>
      </c>
    </row>
    <row r="641" spans="2:3" x14ac:dyDescent="0.25">
      <c r="B641" s="134"/>
      <c r="C641" s="23" t="s">
        <v>261</v>
      </c>
    </row>
    <row r="642" spans="2:3" x14ac:dyDescent="0.25">
      <c r="B642" s="134"/>
      <c r="C642" t="s">
        <v>262</v>
      </c>
    </row>
    <row r="643" spans="2:3" x14ac:dyDescent="0.25">
      <c r="B643" s="134"/>
      <c r="C643" s="23" t="s">
        <v>263</v>
      </c>
    </row>
    <row r="644" spans="2:3" x14ac:dyDescent="0.25">
      <c r="B644" s="134"/>
      <c r="C644" s="23"/>
    </row>
    <row r="645" spans="2:3" x14ac:dyDescent="0.25">
      <c r="B645" s="134"/>
      <c r="C645" t="s">
        <v>264</v>
      </c>
    </row>
    <row r="646" spans="2:3" x14ac:dyDescent="0.25">
      <c r="B646" s="134"/>
      <c r="C646" s="23" t="s">
        <v>265</v>
      </c>
    </row>
    <row r="647" spans="2:3" x14ac:dyDescent="0.25">
      <c r="B647" s="134"/>
      <c r="C647" t="s">
        <v>266</v>
      </c>
    </row>
    <row r="648" spans="2:3" x14ac:dyDescent="0.25">
      <c r="B648" s="134"/>
      <c r="C648" s="23" t="s">
        <v>267</v>
      </c>
    </row>
    <row r="649" spans="2:3" x14ac:dyDescent="0.25">
      <c r="B649" s="134"/>
      <c r="C649" s="23"/>
    </row>
    <row r="650" spans="2:3" ht="60" x14ac:dyDescent="0.25">
      <c r="B650" s="134"/>
      <c r="C650" s="67" t="s">
        <v>1675</v>
      </c>
    </row>
    <row r="651" spans="2:3" x14ac:dyDescent="0.25">
      <c r="B651" s="134"/>
      <c r="C651" t="s">
        <v>268</v>
      </c>
    </row>
    <row r="652" spans="2:3" x14ac:dyDescent="0.25">
      <c r="B652" s="134"/>
    </row>
    <row r="653" spans="2:3" x14ac:dyDescent="0.25">
      <c r="B653" s="134"/>
      <c r="C653" s="20" t="s">
        <v>2453</v>
      </c>
    </row>
    <row r="654" spans="2:3" ht="75" x14ac:dyDescent="0.25">
      <c r="B654" s="134"/>
      <c r="C654" s="67" t="s">
        <v>1132</v>
      </c>
    </row>
    <row r="655" spans="2:3" x14ac:dyDescent="0.25">
      <c r="B655" s="134"/>
      <c r="C655" s="67"/>
    </row>
    <row r="656" spans="2:3" x14ac:dyDescent="0.25">
      <c r="B656" s="134"/>
      <c r="C656" s="385" t="s">
        <v>2600</v>
      </c>
    </row>
    <row r="657" spans="2:3" x14ac:dyDescent="0.25">
      <c r="B657" s="134"/>
    </row>
    <row r="658" spans="2:3" x14ac:dyDescent="0.25">
      <c r="B658" s="134"/>
      <c r="C658" s="20" t="s">
        <v>2454</v>
      </c>
    </row>
    <row r="659" spans="2:3" ht="30" x14ac:dyDescent="0.25">
      <c r="B659" s="134"/>
      <c r="C659" s="67" t="s">
        <v>1131</v>
      </c>
    </row>
    <row r="660" spans="2:3" x14ac:dyDescent="0.25">
      <c r="B660" s="134"/>
    </row>
    <row r="661" spans="2:3" x14ac:dyDescent="0.25">
      <c r="B661" s="134"/>
      <c r="C661" s="43" t="s">
        <v>270</v>
      </c>
    </row>
    <row r="662" spans="2:3" x14ac:dyDescent="0.25">
      <c r="B662" s="134"/>
      <c r="C662" s="44" t="s">
        <v>271</v>
      </c>
    </row>
    <row r="663" spans="2:3" x14ac:dyDescent="0.25">
      <c r="B663" s="134"/>
      <c r="C663" s="45" t="s">
        <v>272</v>
      </c>
    </row>
    <row r="664" spans="2:3" x14ac:dyDescent="0.25">
      <c r="B664" s="134"/>
      <c r="C664" s="46" t="s">
        <v>273</v>
      </c>
    </row>
    <row r="665" spans="2:3" x14ac:dyDescent="0.25">
      <c r="B665" s="134"/>
      <c r="C665" s="47" t="s">
        <v>274</v>
      </c>
    </row>
    <row r="666" spans="2:3" x14ac:dyDescent="0.25">
      <c r="B666" s="134"/>
      <c r="C666" s="48" t="s">
        <v>275</v>
      </c>
    </row>
    <row r="667" spans="2:3" x14ac:dyDescent="0.25">
      <c r="B667" s="134"/>
      <c r="C667" s="49" t="s">
        <v>276</v>
      </c>
    </row>
    <row r="668" spans="2:3" x14ac:dyDescent="0.25">
      <c r="B668" s="134"/>
    </row>
    <row r="669" spans="2:3" x14ac:dyDescent="0.25">
      <c r="B669" s="134"/>
      <c r="C669" t="s">
        <v>277</v>
      </c>
    </row>
    <row r="670" spans="2:3" x14ac:dyDescent="0.25">
      <c r="B670" s="134"/>
    </row>
    <row r="671" spans="2:3" x14ac:dyDescent="0.25">
      <c r="B671" s="134"/>
      <c r="C671" t="s">
        <v>278</v>
      </c>
    </row>
    <row r="672" spans="2:3" x14ac:dyDescent="0.25">
      <c r="B672" s="134"/>
      <c r="C672" t="s">
        <v>279</v>
      </c>
    </row>
    <row r="673" spans="2:3" x14ac:dyDescent="0.25">
      <c r="B673" s="134"/>
    </row>
    <row r="674" spans="2:3" x14ac:dyDescent="0.25">
      <c r="B674" s="134"/>
      <c r="C674" s="225" t="s">
        <v>2600</v>
      </c>
    </row>
    <row r="675" spans="2:3" x14ac:dyDescent="0.25">
      <c r="B675" s="134"/>
    </row>
    <row r="676" spans="2:3" x14ac:dyDescent="0.25">
      <c r="B676" s="134"/>
      <c r="C676" s="20" t="s">
        <v>2455</v>
      </c>
    </row>
    <row r="677" spans="2:3" x14ac:dyDescent="0.25">
      <c r="B677" s="134"/>
      <c r="C677" t="s">
        <v>2595</v>
      </c>
    </row>
    <row r="678" spans="2:3" x14ac:dyDescent="0.25">
      <c r="B678" s="134"/>
    </row>
    <row r="679" spans="2:3" x14ac:dyDescent="0.25">
      <c r="B679" s="134"/>
      <c r="C679" s="225" t="s">
        <v>2599</v>
      </c>
    </row>
    <row r="680" spans="2:3" x14ac:dyDescent="0.25">
      <c r="B680" s="134"/>
    </row>
    <row r="681" spans="2:3" x14ac:dyDescent="0.25">
      <c r="B681" s="134"/>
      <c r="C681" s="20" t="s">
        <v>2456</v>
      </c>
    </row>
    <row r="682" spans="2:3" x14ac:dyDescent="0.25">
      <c r="B682" s="134"/>
      <c r="C682" s="20" t="s">
        <v>2457</v>
      </c>
    </row>
    <row r="683" spans="2:3" x14ac:dyDescent="0.25">
      <c r="B683" s="134"/>
      <c r="C683" t="s">
        <v>280</v>
      </c>
    </row>
    <row r="684" spans="2:3" x14ac:dyDescent="0.25">
      <c r="B684" s="134"/>
    </row>
    <row r="685" spans="2:3" x14ac:dyDescent="0.25">
      <c r="B685" s="134"/>
      <c r="C685" s="20" t="s">
        <v>2458</v>
      </c>
    </row>
    <row r="686" spans="2:3" x14ac:dyDescent="0.25">
      <c r="B686" s="134"/>
      <c r="C686" t="s">
        <v>281</v>
      </c>
    </row>
    <row r="687" spans="2:3" x14ac:dyDescent="0.25">
      <c r="B687" s="134"/>
      <c r="C687" t="s">
        <v>1130</v>
      </c>
    </row>
    <row r="688" spans="2:3" x14ac:dyDescent="0.25">
      <c r="B688" s="134"/>
    </row>
    <row r="689" spans="2:3" x14ac:dyDescent="0.25">
      <c r="B689" s="134"/>
      <c r="C689" s="20" t="s">
        <v>2459</v>
      </c>
    </row>
    <row r="690" spans="2:3" ht="90" x14ac:dyDescent="0.25">
      <c r="B690" s="134"/>
      <c r="C690" s="67" t="s">
        <v>1129</v>
      </c>
    </row>
    <row r="691" spans="2:3" x14ac:dyDescent="0.25">
      <c r="B691" s="134"/>
    </row>
    <row r="692" spans="2:3" x14ac:dyDescent="0.25">
      <c r="B692" s="134"/>
      <c r="C692" t="s">
        <v>282</v>
      </c>
    </row>
    <row r="693" spans="2:3" x14ac:dyDescent="0.25">
      <c r="B693" s="134"/>
      <c r="C693" t="s">
        <v>1689</v>
      </c>
    </row>
    <row r="694" spans="2:3" ht="30" x14ac:dyDescent="0.25">
      <c r="B694" s="134"/>
      <c r="C694" s="67" t="s">
        <v>1128</v>
      </c>
    </row>
    <row r="695" spans="2:3" x14ac:dyDescent="0.25">
      <c r="B695" s="134"/>
      <c r="C695" t="s">
        <v>1122</v>
      </c>
    </row>
    <row r="696" spans="2:3" x14ac:dyDescent="0.25">
      <c r="B696" s="134"/>
      <c r="C696" t="s">
        <v>1127</v>
      </c>
    </row>
    <row r="697" spans="2:3" ht="30" x14ac:dyDescent="0.25">
      <c r="B697" s="134"/>
      <c r="C697" s="67" t="s">
        <v>1126</v>
      </c>
    </row>
    <row r="698" spans="2:3" ht="30" x14ac:dyDescent="0.25">
      <c r="B698" s="134"/>
      <c r="C698" s="67" t="s">
        <v>1575</v>
      </c>
    </row>
    <row r="699" spans="2:3" x14ac:dyDescent="0.25">
      <c r="B699" s="134"/>
      <c r="C699" s="213" t="s">
        <v>1125</v>
      </c>
    </row>
    <row r="700" spans="2:3" ht="30" x14ac:dyDescent="0.25">
      <c r="B700" s="134"/>
      <c r="C700" s="67" t="s">
        <v>1123</v>
      </c>
    </row>
    <row r="701" spans="2:3" ht="30" x14ac:dyDescent="0.25">
      <c r="B701" s="134"/>
      <c r="C701" s="67" t="s">
        <v>1124</v>
      </c>
    </row>
    <row r="702" spans="2:3" x14ac:dyDescent="0.25">
      <c r="B702" s="134"/>
      <c r="C702" t="s">
        <v>2562</v>
      </c>
    </row>
    <row r="703" spans="2:3" x14ac:dyDescent="0.25">
      <c r="B703" s="134"/>
    </row>
    <row r="704" spans="2:3" x14ac:dyDescent="0.25">
      <c r="B704" s="134"/>
      <c r="C704" s="20" t="s">
        <v>2460</v>
      </c>
    </row>
    <row r="705" spans="2:3" x14ac:dyDescent="0.25">
      <c r="B705" s="134"/>
      <c r="C705" t="s">
        <v>283</v>
      </c>
    </row>
    <row r="706" spans="2:3" ht="45" x14ac:dyDescent="0.25">
      <c r="B706" s="134"/>
      <c r="C706" s="67" t="s">
        <v>1576</v>
      </c>
    </row>
    <row r="707" spans="2:3" x14ac:dyDescent="0.25">
      <c r="B707" s="134"/>
    </row>
    <row r="708" spans="2:3" x14ac:dyDescent="0.25">
      <c r="B708" s="134"/>
      <c r="C708" s="20" t="s">
        <v>2461</v>
      </c>
    </row>
    <row r="709" spans="2:3" ht="45" x14ac:dyDescent="0.25">
      <c r="B709" s="134"/>
      <c r="C709" s="67" t="s">
        <v>1121</v>
      </c>
    </row>
    <row r="710" spans="2:3" x14ac:dyDescent="0.25">
      <c r="B710" s="134"/>
    </row>
    <row r="711" spans="2:3" x14ac:dyDescent="0.25">
      <c r="B711" s="134"/>
      <c r="C711" t="s">
        <v>284</v>
      </c>
    </row>
    <row r="712" spans="2:3" x14ac:dyDescent="0.25">
      <c r="B712" s="134"/>
      <c r="C712" t="s">
        <v>285</v>
      </c>
    </row>
    <row r="713" spans="2:3" x14ac:dyDescent="0.25">
      <c r="B713" s="134"/>
      <c r="C713" t="s">
        <v>286</v>
      </c>
    </row>
    <row r="714" spans="2:3" x14ac:dyDescent="0.25">
      <c r="B714" s="134"/>
      <c r="C714" t="s">
        <v>287</v>
      </c>
    </row>
    <row r="715" spans="2:3" x14ac:dyDescent="0.25">
      <c r="B715" s="134"/>
    </row>
    <row r="716" spans="2:3" x14ac:dyDescent="0.25">
      <c r="B716" s="134"/>
      <c r="C716" t="s">
        <v>288</v>
      </c>
    </row>
    <row r="717" spans="2:3" x14ac:dyDescent="0.25">
      <c r="B717" s="134"/>
      <c r="C717" t="s">
        <v>289</v>
      </c>
    </row>
    <row r="718" spans="2:3" x14ac:dyDescent="0.25">
      <c r="B718" s="134"/>
      <c r="C718" t="s">
        <v>290</v>
      </c>
    </row>
    <row r="719" spans="2:3" x14ac:dyDescent="0.25">
      <c r="B719" s="134"/>
      <c r="C719" t="s">
        <v>285</v>
      </c>
    </row>
    <row r="720" spans="2:3" x14ac:dyDescent="0.25">
      <c r="B720" s="134"/>
      <c r="C720" t="s">
        <v>291</v>
      </c>
    </row>
    <row r="721" spans="2:3" x14ac:dyDescent="0.25">
      <c r="B721" s="134"/>
      <c r="C721" t="s">
        <v>1577</v>
      </c>
    </row>
    <row r="722" spans="2:3" x14ac:dyDescent="0.25">
      <c r="B722" s="134"/>
      <c r="C722" t="s">
        <v>292</v>
      </c>
    </row>
    <row r="723" spans="2:3" x14ac:dyDescent="0.25">
      <c r="B723" s="134"/>
    </row>
    <row r="724" spans="2:3" x14ac:dyDescent="0.25">
      <c r="B724" s="134"/>
      <c r="C724" t="s">
        <v>293</v>
      </c>
    </row>
    <row r="725" spans="2:3" x14ac:dyDescent="0.25">
      <c r="B725" s="134"/>
    </row>
    <row r="726" spans="2:3" x14ac:dyDescent="0.25">
      <c r="B726" s="134"/>
      <c r="C726" t="s">
        <v>294</v>
      </c>
    </row>
    <row r="727" spans="2:3" x14ac:dyDescent="0.25">
      <c r="B727" s="134"/>
      <c r="C727" s="41" t="s">
        <v>1578</v>
      </c>
    </row>
    <row r="728" spans="2:3" x14ac:dyDescent="0.25">
      <c r="B728" s="134"/>
      <c r="C728" s="41" t="s">
        <v>1579</v>
      </c>
    </row>
    <row r="729" spans="2:3" x14ac:dyDescent="0.25">
      <c r="B729" s="134"/>
      <c r="C729" s="41" t="s">
        <v>1580</v>
      </c>
    </row>
    <row r="730" spans="2:3" x14ac:dyDescent="0.25">
      <c r="B730" s="134"/>
      <c r="C730" s="41" t="s">
        <v>1581</v>
      </c>
    </row>
    <row r="731" spans="2:3" x14ac:dyDescent="0.25">
      <c r="B731" s="134"/>
      <c r="C731" s="41" t="s">
        <v>1582</v>
      </c>
    </row>
    <row r="732" spans="2:3" x14ac:dyDescent="0.25">
      <c r="B732" s="134"/>
      <c r="C732" s="41" t="s">
        <v>1583</v>
      </c>
    </row>
    <row r="733" spans="2:3" x14ac:dyDescent="0.25">
      <c r="B733" s="134"/>
      <c r="C733" t="s">
        <v>295</v>
      </c>
    </row>
    <row r="734" spans="2:3" x14ac:dyDescent="0.25">
      <c r="B734" s="134"/>
      <c r="C734" t="s">
        <v>296</v>
      </c>
    </row>
    <row r="735" spans="2:3" x14ac:dyDescent="0.25">
      <c r="B735" s="134"/>
    </row>
    <row r="736" spans="2:3" x14ac:dyDescent="0.25">
      <c r="B736" s="134"/>
      <c r="C736" t="s">
        <v>297</v>
      </c>
    </row>
    <row r="737" spans="2:3" x14ac:dyDescent="0.25">
      <c r="B737" s="134"/>
      <c r="C737" t="s">
        <v>298</v>
      </c>
    </row>
    <row r="738" spans="2:3" x14ac:dyDescent="0.25">
      <c r="B738" s="134"/>
      <c r="C738" t="s">
        <v>299</v>
      </c>
    </row>
    <row r="739" spans="2:3" ht="30" x14ac:dyDescent="0.25">
      <c r="B739" s="134"/>
      <c r="C739" s="67" t="s">
        <v>1584</v>
      </c>
    </row>
    <row r="740" spans="2:3" x14ac:dyDescent="0.25">
      <c r="B740" s="134"/>
      <c r="C740" t="s">
        <v>300</v>
      </c>
    </row>
    <row r="741" spans="2:3" x14ac:dyDescent="0.25">
      <c r="B741" s="134"/>
      <c r="C741" t="s">
        <v>301</v>
      </c>
    </row>
    <row r="742" spans="2:3" x14ac:dyDescent="0.25">
      <c r="B742" s="134"/>
    </row>
    <row r="743" spans="2:3" x14ac:dyDescent="0.25">
      <c r="B743" s="134"/>
      <c r="C743" t="s">
        <v>930</v>
      </c>
    </row>
    <row r="744" spans="2:3" x14ac:dyDescent="0.25">
      <c r="B744" s="134"/>
      <c r="C744" t="s">
        <v>303</v>
      </c>
    </row>
    <row r="745" spans="2:3" x14ac:dyDescent="0.25">
      <c r="B745" s="134"/>
      <c r="C745" t="s">
        <v>299</v>
      </c>
    </row>
    <row r="746" spans="2:3" x14ac:dyDescent="0.25">
      <c r="B746" s="134"/>
      <c r="C746" t="s">
        <v>1729</v>
      </c>
    </row>
    <row r="747" spans="2:3" x14ac:dyDescent="0.25">
      <c r="B747" s="134"/>
      <c r="C747" t="s">
        <v>1735</v>
      </c>
    </row>
    <row r="748" spans="2:3" x14ac:dyDescent="0.25">
      <c r="B748" s="134"/>
      <c r="C748" t="s">
        <v>304</v>
      </c>
    </row>
    <row r="749" spans="2:3" x14ac:dyDescent="0.25">
      <c r="B749" s="134"/>
      <c r="C749" t="s">
        <v>305</v>
      </c>
    </row>
    <row r="750" spans="2:3" x14ac:dyDescent="0.25">
      <c r="B750" s="134"/>
      <c r="C750" t="s">
        <v>306</v>
      </c>
    </row>
    <row r="751" spans="2:3" x14ac:dyDescent="0.25">
      <c r="B751" s="134"/>
      <c r="C751" t="s">
        <v>307</v>
      </c>
    </row>
    <row r="752" spans="2:3" x14ac:dyDescent="0.25">
      <c r="B752" s="134"/>
      <c r="C752" t="s">
        <v>301</v>
      </c>
    </row>
    <row r="753" spans="1:3" x14ac:dyDescent="0.25">
      <c r="B753" s="134"/>
    </row>
    <row r="754" spans="1:3" x14ac:dyDescent="0.25">
      <c r="B754" s="134"/>
      <c r="C754" t="s">
        <v>308</v>
      </c>
    </row>
    <row r="755" spans="1:3" x14ac:dyDescent="0.25">
      <c r="B755" s="134"/>
      <c r="C755" t="s">
        <v>309</v>
      </c>
    </row>
    <row r="756" spans="1:3" x14ac:dyDescent="0.25">
      <c r="B756" s="134"/>
      <c r="C756" t="s">
        <v>300</v>
      </c>
    </row>
    <row r="757" spans="1:3" x14ac:dyDescent="0.25">
      <c r="B757" s="134"/>
      <c r="C757" t="s">
        <v>301</v>
      </c>
    </row>
    <row r="758" spans="1:3" x14ac:dyDescent="0.25">
      <c r="B758" s="134"/>
      <c r="C758" t="s">
        <v>310</v>
      </c>
    </row>
    <row r="759" spans="1:3" x14ac:dyDescent="0.25">
      <c r="B759" s="134"/>
      <c r="C759" s="50" t="s">
        <v>311</v>
      </c>
    </row>
    <row r="760" spans="1:3" x14ac:dyDescent="0.25">
      <c r="B760" s="134"/>
      <c r="C760" s="50" t="s">
        <v>312</v>
      </c>
    </row>
    <row r="761" spans="1:3" x14ac:dyDescent="0.25">
      <c r="B761" s="134"/>
      <c r="C761" s="50" t="s">
        <v>313</v>
      </c>
    </row>
    <row r="762" spans="1:3" x14ac:dyDescent="0.25">
      <c r="B762" s="134"/>
      <c r="C762" s="50" t="s">
        <v>1585</v>
      </c>
    </row>
    <row r="763" spans="1:3" x14ac:dyDescent="0.25">
      <c r="B763" s="134"/>
      <c r="C763" s="50" t="s">
        <v>314</v>
      </c>
    </row>
    <row r="764" spans="1:3" x14ac:dyDescent="0.25">
      <c r="B764" s="134"/>
      <c r="C764" s="50" t="s">
        <v>315</v>
      </c>
    </row>
    <row r="765" spans="1:3" x14ac:dyDescent="0.25">
      <c r="A765" s="125"/>
      <c r="B765" s="134"/>
      <c r="C765" s="51" t="s">
        <v>316</v>
      </c>
    </row>
    <row r="766" spans="1:3" x14ac:dyDescent="0.25">
      <c r="B766" s="134"/>
    </row>
    <row r="767" spans="1:3" ht="30" x14ac:dyDescent="0.25">
      <c r="B767" s="134"/>
      <c r="C767" s="67" t="s">
        <v>1120</v>
      </c>
    </row>
    <row r="768" spans="1:3" x14ac:dyDescent="0.25">
      <c r="B768" s="134"/>
    </row>
    <row r="769" spans="2:3" x14ac:dyDescent="0.25">
      <c r="B769" s="134"/>
      <c r="C769" s="20"/>
    </row>
    <row r="770" spans="2:3" ht="18.75" x14ac:dyDescent="0.3">
      <c r="B770" s="134"/>
      <c r="C770" s="21" t="s">
        <v>2462</v>
      </c>
    </row>
    <row r="771" spans="2:3" x14ac:dyDescent="0.25">
      <c r="B771" s="134"/>
    </row>
    <row r="772" spans="2:3" x14ac:dyDescent="0.25">
      <c r="B772" s="134"/>
      <c r="C772" s="20" t="s">
        <v>2463</v>
      </c>
    </row>
    <row r="773" spans="2:3" ht="30" x14ac:dyDescent="0.25">
      <c r="B773" s="134"/>
      <c r="C773" s="67" t="s">
        <v>1758</v>
      </c>
    </row>
    <row r="774" spans="2:3" x14ac:dyDescent="0.25">
      <c r="B774" s="134"/>
    </row>
    <row r="775" spans="2:3" x14ac:dyDescent="0.25">
      <c r="B775" s="134"/>
      <c r="C775" t="s">
        <v>1112</v>
      </c>
    </row>
    <row r="776" spans="2:3" ht="30" x14ac:dyDescent="0.25">
      <c r="B776" s="134"/>
      <c r="C776" s="211" t="s">
        <v>1111</v>
      </c>
    </row>
    <row r="777" spans="2:3" x14ac:dyDescent="0.25">
      <c r="B777" s="134"/>
      <c r="C777" s="41" t="s">
        <v>1763</v>
      </c>
    </row>
    <row r="778" spans="2:3" x14ac:dyDescent="0.25">
      <c r="B778" s="134"/>
      <c r="C778" s="41" t="s">
        <v>1586</v>
      </c>
    </row>
    <row r="779" spans="2:3" ht="45" x14ac:dyDescent="0.25">
      <c r="B779" s="134"/>
      <c r="C779" s="212" t="s">
        <v>2352</v>
      </c>
    </row>
    <row r="780" spans="2:3" x14ac:dyDescent="0.25">
      <c r="B780" s="134"/>
      <c r="C780" t="s">
        <v>317</v>
      </c>
    </row>
    <row r="781" spans="2:3" x14ac:dyDescent="0.25">
      <c r="B781" s="134"/>
      <c r="C781" s="41" t="s">
        <v>318</v>
      </c>
    </row>
    <row r="782" spans="2:3" x14ac:dyDescent="0.25">
      <c r="B782" s="134"/>
      <c r="C782" s="41" t="s">
        <v>1587</v>
      </c>
    </row>
    <row r="783" spans="2:3" x14ac:dyDescent="0.25">
      <c r="B783" s="134"/>
      <c r="C783" s="41" t="s">
        <v>1586</v>
      </c>
    </row>
    <row r="784" spans="2:3" ht="45" x14ac:dyDescent="0.25">
      <c r="B784" s="134"/>
      <c r="C784" s="212" t="s">
        <v>2352</v>
      </c>
    </row>
    <row r="785" spans="2:3" x14ac:dyDescent="0.25">
      <c r="B785" s="134"/>
    </row>
    <row r="786" spans="2:3" x14ac:dyDescent="0.25">
      <c r="B786" s="134"/>
      <c r="C786" s="20" t="s">
        <v>2464</v>
      </c>
    </row>
    <row r="787" spans="2:3" ht="45" x14ac:dyDescent="0.25">
      <c r="B787" s="134"/>
      <c r="C787" s="67" t="s">
        <v>1771</v>
      </c>
    </row>
    <row r="788" spans="2:3" x14ac:dyDescent="0.25">
      <c r="B788" s="134"/>
      <c r="C788" t="s">
        <v>1768</v>
      </c>
    </row>
    <row r="789" spans="2:3" x14ac:dyDescent="0.25">
      <c r="B789" s="134"/>
    </row>
    <row r="790" spans="2:3" x14ac:dyDescent="0.25">
      <c r="B790" s="134"/>
      <c r="C790" t="s">
        <v>191</v>
      </c>
    </row>
    <row r="791" spans="2:3" x14ac:dyDescent="0.25">
      <c r="B791" s="134"/>
      <c r="C791" t="s">
        <v>319</v>
      </c>
    </row>
    <row r="792" spans="2:3" x14ac:dyDescent="0.25">
      <c r="B792" s="134"/>
      <c r="C792" t="s">
        <v>320</v>
      </c>
    </row>
    <row r="793" spans="2:3" x14ac:dyDescent="0.25">
      <c r="B793" s="134"/>
    </row>
    <row r="794" spans="2:3" x14ac:dyDescent="0.25">
      <c r="B794" s="134"/>
      <c r="C794" t="s">
        <v>321</v>
      </c>
    </row>
    <row r="795" spans="2:3" ht="30" x14ac:dyDescent="0.25">
      <c r="B795" s="134"/>
      <c r="C795" s="67" t="s">
        <v>1119</v>
      </c>
    </row>
    <row r="796" spans="2:3" x14ac:dyDescent="0.25">
      <c r="B796" s="134"/>
      <c r="C796" t="s">
        <v>322</v>
      </c>
    </row>
    <row r="797" spans="2:3" x14ac:dyDescent="0.25">
      <c r="B797" s="134"/>
      <c r="C797" t="s">
        <v>323</v>
      </c>
    </row>
    <row r="798" spans="2:3" x14ac:dyDescent="0.25">
      <c r="B798" s="134"/>
      <c r="C798" t="s">
        <v>1588</v>
      </c>
    </row>
    <row r="799" spans="2:3" x14ac:dyDescent="0.25">
      <c r="B799" s="134"/>
      <c r="C799" t="s">
        <v>1589</v>
      </c>
    </row>
    <row r="800" spans="2:3" x14ac:dyDescent="0.25">
      <c r="B800" s="134"/>
    </row>
    <row r="801" spans="2:3" x14ac:dyDescent="0.25">
      <c r="B801" s="134"/>
      <c r="C801" t="s">
        <v>324</v>
      </c>
    </row>
    <row r="802" spans="2:3" x14ac:dyDescent="0.25">
      <c r="B802" s="134"/>
    </row>
    <row r="803" spans="2:3" x14ac:dyDescent="0.25">
      <c r="B803" s="134"/>
      <c r="C803" s="20" t="s">
        <v>2790</v>
      </c>
    </row>
    <row r="804" spans="2:3" ht="60" x14ac:dyDescent="0.25">
      <c r="B804" s="134"/>
      <c r="C804" s="67" t="s">
        <v>1118</v>
      </c>
    </row>
    <row r="805" spans="2:3" x14ac:dyDescent="0.25">
      <c r="B805" s="134"/>
    </row>
    <row r="806" spans="2:3" x14ac:dyDescent="0.25">
      <c r="B806" s="134"/>
      <c r="C806" t="s">
        <v>325</v>
      </c>
    </row>
    <row r="807" spans="2:3" x14ac:dyDescent="0.25">
      <c r="B807" s="134"/>
      <c r="C807" t="s">
        <v>1590</v>
      </c>
    </row>
    <row r="808" spans="2:3" x14ac:dyDescent="0.25">
      <c r="B808" s="134"/>
      <c r="C808" t="s">
        <v>326</v>
      </c>
    </row>
    <row r="809" spans="2:3" x14ac:dyDescent="0.25">
      <c r="B809" s="134"/>
      <c r="C809" t="s">
        <v>1591</v>
      </c>
    </row>
    <row r="810" spans="2:3" x14ac:dyDescent="0.25">
      <c r="B810" s="134"/>
    </row>
    <row r="811" spans="2:3" x14ac:dyDescent="0.25">
      <c r="B811" s="134"/>
      <c r="C811" t="s">
        <v>1592</v>
      </c>
    </row>
    <row r="812" spans="2:3" x14ac:dyDescent="0.25">
      <c r="B812" s="134"/>
      <c r="C812" t="s">
        <v>327</v>
      </c>
    </row>
    <row r="813" spans="2:3" x14ac:dyDescent="0.25">
      <c r="B813" s="134"/>
    </row>
    <row r="814" spans="2:3" x14ac:dyDescent="0.25">
      <c r="B814" s="134"/>
      <c r="C814" t="s">
        <v>328</v>
      </c>
    </row>
    <row r="815" spans="2:3" x14ac:dyDescent="0.25">
      <c r="B815" s="134"/>
    </row>
    <row r="816" spans="2:3" x14ac:dyDescent="0.25">
      <c r="B816" s="134"/>
      <c r="C816" t="s">
        <v>329</v>
      </c>
    </row>
    <row r="817" spans="2:3" x14ac:dyDescent="0.25">
      <c r="B817" s="134"/>
      <c r="C817" t="s">
        <v>330</v>
      </c>
    </row>
    <row r="818" spans="2:3" x14ac:dyDescent="0.25">
      <c r="B818" s="134"/>
      <c r="C818" t="s">
        <v>331</v>
      </c>
    </row>
    <row r="819" spans="2:3" x14ac:dyDescent="0.25">
      <c r="B819" s="134"/>
      <c r="C819" t="s">
        <v>332</v>
      </c>
    </row>
    <row r="820" spans="2:3" x14ac:dyDescent="0.25">
      <c r="B820" s="134"/>
    </row>
    <row r="821" spans="2:3" x14ac:dyDescent="0.25">
      <c r="B821" s="134"/>
      <c r="C821" t="s">
        <v>333</v>
      </c>
    </row>
    <row r="822" spans="2:3" x14ac:dyDescent="0.25">
      <c r="B822" s="134"/>
      <c r="C822" t="s">
        <v>330</v>
      </c>
    </row>
    <row r="823" spans="2:3" x14ac:dyDescent="0.25">
      <c r="B823" s="134"/>
      <c r="C823" t="s">
        <v>334</v>
      </c>
    </row>
    <row r="824" spans="2:3" x14ac:dyDescent="0.25">
      <c r="B824" s="134"/>
      <c r="C824" t="s">
        <v>335</v>
      </c>
    </row>
    <row r="825" spans="2:3" x14ac:dyDescent="0.25">
      <c r="B825" s="134"/>
    </row>
    <row r="826" spans="2:3" x14ac:dyDescent="0.25">
      <c r="B826" s="134"/>
      <c r="C826" t="s">
        <v>336</v>
      </c>
    </row>
    <row r="827" spans="2:3" x14ac:dyDescent="0.25">
      <c r="B827" s="134"/>
      <c r="C827" t="s">
        <v>330</v>
      </c>
    </row>
    <row r="828" spans="2:3" x14ac:dyDescent="0.25">
      <c r="B828" s="134"/>
      <c r="C828" t="s">
        <v>334</v>
      </c>
    </row>
    <row r="829" spans="2:3" x14ac:dyDescent="0.25">
      <c r="B829" s="134"/>
      <c r="C829" t="s">
        <v>337</v>
      </c>
    </row>
    <row r="830" spans="2:3" x14ac:dyDescent="0.25">
      <c r="B830" s="134"/>
    </row>
    <row r="831" spans="2:3" x14ac:dyDescent="0.25">
      <c r="B831" s="134"/>
      <c r="C831" t="s">
        <v>321</v>
      </c>
    </row>
    <row r="832" spans="2:3" x14ac:dyDescent="0.25">
      <c r="B832" s="134"/>
      <c r="C832" t="s">
        <v>1117</v>
      </c>
    </row>
    <row r="833" spans="2:3" ht="30" x14ac:dyDescent="0.25">
      <c r="B833" s="134"/>
      <c r="C833" s="67" t="s">
        <v>1116</v>
      </c>
    </row>
    <row r="834" spans="2:3" x14ac:dyDescent="0.25">
      <c r="B834" s="134"/>
      <c r="C834" t="s">
        <v>338</v>
      </c>
    </row>
    <row r="835" spans="2:3" x14ac:dyDescent="0.25">
      <c r="B835" s="134"/>
      <c r="C835" s="50" t="s">
        <v>1593</v>
      </c>
    </row>
    <row r="836" spans="2:3" x14ac:dyDescent="0.25">
      <c r="B836" s="134"/>
      <c r="C836" s="50" t="s">
        <v>1594</v>
      </c>
    </row>
    <row r="837" spans="2:3" x14ac:dyDescent="0.25">
      <c r="B837" s="134"/>
      <c r="C837" s="50" t="s">
        <v>1595</v>
      </c>
    </row>
    <row r="838" spans="2:3" ht="30" x14ac:dyDescent="0.25">
      <c r="B838" s="134"/>
      <c r="C838" s="67" t="s">
        <v>1115</v>
      </c>
    </row>
    <row r="839" spans="2:3" x14ac:dyDescent="0.25">
      <c r="B839" s="134"/>
    </row>
    <row r="840" spans="2:3" x14ac:dyDescent="0.25">
      <c r="B840" s="134"/>
      <c r="C840" s="20" t="s">
        <v>2791</v>
      </c>
    </row>
    <row r="841" spans="2:3" ht="45" x14ac:dyDescent="0.25">
      <c r="B841" s="134"/>
      <c r="C841" s="67" t="s">
        <v>1114</v>
      </c>
    </row>
    <row r="842" spans="2:3" x14ac:dyDescent="0.25">
      <c r="B842" s="134"/>
      <c r="C842" t="s">
        <v>340</v>
      </c>
    </row>
    <row r="843" spans="2:3" x14ac:dyDescent="0.25">
      <c r="B843" s="134"/>
      <c r="C843" t="s">
        <v>1596</v>
      </c>
    </row>
    <row r="844" spans="2:3" x14ac:dyDescent="0.25">
      <c r="B844" s="134"/>
      <c r="C844" t="s">
        <v>209</v>
      </c>
    </row>
    <row r="845" spans="2:3" x14ac:dyDescent="0.25">
      <c r="B845" s="134"/>
    </row>
    <row r="846" spans="2:3" x14ac:dyDescent="0.25">
      <c r="B846" s="134"/>
      <c r="C846" s="20" t="s">
        <v>2792</v>
      </c>
    </row>
    <row r="847" spans="2:3" x14ac:dyDescent="0.25">
      <c r="B847" s="134"/>
      <c r="C847" t="s">
        <v>341</v>
      </c>
    </row>
    <row r="848" spans="2:3" x14ac:dyDescent="0.25">
      <c r="B848" s="134"/>
      <c r="C848" t="s">
        <v>342</v>
      </c>
    </row>
    <row r="849" spans="2:3" x14ac:dyDescent="0.25">
      <c r="B849" s="134"/>
      <c r="C849" t="s">
        <v>1597</v>
      </c>
    </row>
    <row r="850" spans="2:3" x14ac:dyDescent="0.25">
      <c r="B850" s="134"/>
      <c r="C850" t="s">
        <v>209</v>
      </c>
    </row>
    <row r="851" spans="2:3" x14ac:dyDescent="0.25">
      <c r="B851" s="134"/>
      <c r="C851" t="s">
        <v>343</v>
      </c>
    </row>
    <row r="852" spans="2:3" x14ac:dyDescent="0.25">
      <c r="B852" s="134"/>
    </row>
    <row r="853" spans="2:3" x14ac:dyDescent="0.25">
      <c r="B853" s="134"/>
      <c r="C853" s="20" t="s">
        <v>2793</v>
      </c>
    </row>
    <row r="854" spans="2:3" ht="75" x14ac:dyDescent="0.25">
      <c r="B854" s="134"/>
      <c r="C854" s="67" t="s">
        <v>2897</v>
      </c>
    </row>
    <row r="855" spans="2:3" x14ac:dyDescent="0.25">
      <c r="B855" s="134"/>
    </row>
    <row r="856" spans="2:3" x14ac:dyDescent="0.25">
      <c r="B856" s="134"/>
      <c r="C856" t="s">
        <v>344</v>
      </c>
    </row>
    <row r="857" spans="2:3" x14ac:dyDescent="0.25">
      <c r="B857" s="134"/>
      <c r="C857" t="s">
        <v>345</v>
      </c>
    </row>
    <row r="858" spans="2:3" x14ac:dyDescent="0.25">
      <c r="B858" s="134"/>
      <c r="C858" t="s">
        <v>346</v>
      </c>
    </row>
    <row r="859" spans="2:3" x14ac:dyDescent="0.25">
      <c r="B859" s="134"/>
      <c r="C859" t="s">
        <v>209</v>
      </c>
    </row>
    <row r="860" spans="2:3" x14ac:dyDescent="0.25">
      <c r="B860" s="134"/>
    </row>
    <row r="861" spans="2:3" x14ac:dyDescent="0.25">
      <c r="B861" s="134"/>
      <c r="C861" t="s">
        <v>347</v>
      </c>
    </row>
    <row r="862" spans="2:3" x14ac:dyDescent="0.25">
      <c r="B862" s="134"/>
      <c r="C862" t="s">
        <v>348</v>
      </c>
    </row>
    <row r="863" spans="2:3" x14ac:dyDescent="0.25">
      <c r="B863" s="134"/>
      <c r="C863" t="s">
        <v>346</v>
      </c>
    </row>
    <row r="864" spans="2:3" x14ac:dyDescent="0.25">
      <c r="B864" s="134"/>
      <c r="C864" t="s">
        <v>209</v>
      </c>
    </row>
    <row r="865" spans="2:3" x14ac:dyDescent="0.25">
      <c r="B865" s="134"/>
    </row>
    <row r="866" spans="2:3" x14ac:dyDescent="0.25">
      <c r="B866" s="134"/>
      <c r="C866" s="396" t="s">
        <v>2760</v>
      </c>
    </row>
    <row r="867" spans="2:3" ht="45" customHeight="1" x14ac:dyDescent="0.25">
      <c r="B867" s="134"/>
      <c r="C867" s="67" t="s">
        <v>2899</v>
      </c>
    </row>
    <row r="868" spans="2:3" x14ac:dyDescent="0.25">
      <c r="B868" s="134"/>
    </row>
    <row r="869" spans="2:3" x14ac:dyDescent="0.25">
      <c r="B869" s="134"/>
      <c r="C869" t="s">
        <v>344</v>
      </c>
    </row>
    <row r="870" spans="2:3" x14ac:dyDescent="0.25">
      <c r="B870" s="134"/>
      <c r="C870" t="s">
        <v>349</v>
      </c>
    </row>
    <row r="871" spans="2:3" x14ac:dyDescent="0.25">
      <c r="B871" s="134"/>
      <c r="C871" t="s">
        <v>346</v>
      </c>
    </row>
    <row r="872" spans="2:3" x14ac:dyDescent="0.25">
      <c r="B872" s="134"/>
      <c r="C872" t="s">
        <v>209</v>
      </c>
    </row>
    <row r="873" spans="2:3" x14ac:dyDescent="0.25">
      <c r="B873" s="134"/>
    </row>
    <row r="874" spans="2:3" x14ac:dyDescent="0.25">
      <c r="B874" s="134"/>
      <c r="C874" t="s">
        <v>347</v>
      </c>
    </row>
    <row r="875" spans="2:3" x14ac:dyDescent="0.25">
      <c r="B875" s="134"/>
      <c r="C875" t="s">
        <v>350</v>
      </c>
    </row>
    <row r="876" spans="2:3" x14ac:dyDescent="0.25">
      <c r="B876" s="134"/>
      <c r="C876" t="s">
        <v>346</v>
      </c>
    </row>
    <row r="877" spans="2:3" x14ac:dyDescent="0.25">
      <c r="B877" s="134"/>
      <c r="C877" t="s">
        <v>209</v>
      </c>
    </row>
    <row r="878" spans="2:3" x14ac:dyDescent="0.25">
      <c r="B878" s="134"/>
    </row>
    <row r="879" spans="2:3" x14ac:dyDescent="0.25">
      <c r="B879" s="134"/>
      <c r="C879" t="s">
        <v>2759</v>
      </c>
    </row>
    <row r="880" spans="2:3" ht="60" customHeight="1" x14ac:dyDescent="0.25">
      <c r="B880" s="134"/>
      <c r="C880" s="67" t="s">
        <v>2900</v>
      </c>
    </row>
    <row r="881" spans="2:3" ht="30" x14ac:dyDescent="0.25">
      <c r="B881" s="134"/>
      <c r="C881" s="67" t="s">
        <v>1113</v>
      </c>
    </row>
    <row r="882" spans="2:3" x14ac:dyDescent="0.25">
      <c r="B882" s="134"/>
    </row>
    <row r="883" spans="2:3" x14ac:dyDescent="0.25">
      <c r="B883" s="134"/>
      <c r="C883" t="s">
        <v>2758</v>
      </c>
    </row>
    <row r="884" spans="2:3" x14ac:dyDescent="0.25">
      <c r="B884" s="134"/>
    </row>
    <row r="885" spans="2:3" x14ac:dyDescent="0.25">
      <c r="B885" s="134"/>
      <c r="C885" t="s">
        <v>344</v>
      </c>
    </row>
    <row r="886" spans="2:3" x14ac:dyDescent="0.25">
      <c r="B886" s="134"/>
      <c r="C886" t="s">
        <v>351</v>
      </c>
    </row>
    <row r="887" spans="2:3" x14ac:dyDescent="0.25">
      <c r="B887" s="134"/>
      <c r="C887" t="s">
        <v>346</v>
      </c>
    </row>
    <row r="888" spans="2:3" x14ac:dyDescent="0.25">
      <c r="B888" s="134"/>
      <c r="C888" t="s">
        <v>209</v>
      </c>
    </row>
    <row r="889" spans="2:3" x14ac:dyDescent="0.25">
      <c r="B889" s="134"/>
    </row>
    <row r="890" spans="2:3" x14ac:dyDescent="0.25">
      <c r="B890" s="134"/>
      <c r="C890" t="s">
        <v>347</v>
      </c>
    </row>
    <row r="891" spans="2:3" x14ac:dyDescent="0.25">
      <c r="B891" s="134"/>
      <c r="C891" t="s">
        <v>1598</v>
      </c>
    </row>
    <row r="892" spans="2:3" x14ac:dyDescent="0.25">
      <c r="B892" s="134"/>
      <c r="C892" t="s">
        <v>346</v>
      </c>
    </row>
    <row r="893" spans="2:3" x14ac:dyDescent="0.25">
      <c r="B893" s="134"/>
      <c r="C893" t="s">
        <v>209</v>
      </c>
    </row>
    <row r="894" spans="2:3" x14ac:dyDescent="0.25">
      <c r="B894" s="134"/>
    </row>
    <row r="895" spans="2:3" x14ac:dyDescent="0.25">
      <c r="B895" s="134"/>
      <c r="C895" t="s">
        <v>2757</v>
      </c>
    </row>
    <row r="896" spans="2:3" x14ac:dyDescent="0.25">
      <c r="B896" s="134"/>
    </row>
    <row r="897" spans="2:3" x14ac:dyDescent="0.25">
      <c r="B897" s="134"/>
      <c r="C897" t="s">
        <v>344</v>
      </c>
    </row>
    <row r="898" spans="2:3" x14ac:dyDescent="0.25">
      <c r="B898" s="134"/>
      <c r="C898" t="s">
        <v>352</v>
      </c>
    </row>
    <row r="899" spans="2:3" x14ac:dyDescent="0.25">
      <c r="B899" s="134"/>
      <c r="C899" t="s">
        <v>346</v>
      </c>
    </row>
    <row r="900" spans="2:3" x14ac:dyDescent="0.25">
      <c r="B900" s="134"/>
      <c r="C900" t="s">
        <v>209</v>
      </c>
    </row>
    <row r="901" spans="2:3" x14ac:dyDescent="0.25">
      <c r="B901" s="134"/>
    </row>
    <row r="902" spans="2:3" x14ac:dyDescent="0.25">
      <c r="B902" s="134"/>
      <c r="C902" t="s">
        <v>347</v>
      </c>
    </row>
    <row r="903" spans="2:3" x14ac:dyDescent="0.25">
      <c r="B903" s="134"/>
      <c r="C903" t="s">
        <v>2768</v>
      </c>
    </row>
    <row r="904" spans="2:3" x14ac:dyDescent="0.25">
      <c r="B904" s="134"/>
      <c r="C904" t="s">
        <v>346</v>
      </c>
    </row>
    <row r="905" spans="2:3" x14ac:dyDescent="0.25">
      <c r="B905" s="134"/>
      <c r="C905" t="s">
        <v>209</v>
      </c>
    </row>
    <row r="906" spans="2:3" x14ac:dyDescent="0.25">
      <c r="B906" s="134"/>
    </row>
    <row r="907" spans="2:3" x14ac:dyDescent="0.25">
      <c r="B907" s="134"/>
      <c r="C907" t="s">
        <v>2756</v>
      </c>
    </row>
    <row r="908" spans="2:3" x14ac:dyDescent="0.25">
      <c r="B908" s="134"/>
    </row>
    <row r="909" spans="2:3" x14ac:dyDescent="0.25">
      <c r="B909" s="134"/>
      <c r="C909" t="s">
        <v>354</v>
      </c>
    </row>
    <row r="910" spans="2:3" x14ac:dyDescent="0.25">
      <c r="B910" s="134"/>
      <c r="C910" t="s">
        <v>346</v>
      </c>
    </row>
    <row r="911" spans="2:3" x14ac:dyDescent="0.25">
      <c r="B911" s="134"/>
      <c r="C911" t="s">
        <v>209</v>
      </c>
    </row>
    <row r="912" spans="2:3" x14ac:dyDescent="0.25">
      <c r="B912" s="134"/>
    </row>
    <row r="913" spans="2:3" x14ac:dyDescent="0.25">
      <c r="B913" s="134"/>
      <c r="C913" t="s">
        <v>2884</v>
      </c>
    </row>
    <row r="914" spans="2:3" x14ac:dyDescent="0.25">
      <c r="B914" s="134"/>
    </row>
    <row r="915" spans="2:3" x14ac:dyDescent="0.25">
      <c r="B915" s="134"/>
      <c r="C915" s="396" t="s">
        <v>2761</v>
      </c>
    </row>
    <row r="916" spans="2:3" x14ac:dyDescent="0.25">
      <c r="B916" s="134"/>
      <c r="C916" t="s">
        <v>344</v>
      </c>
    </row>
    <row r="917" spans="2:3" x14ac:dyDescent="0.25">
      <c r="B917" s="134"/>
      <c r="C917" t="s">
        <v>2766</v>
      </c>
    </row>
    <row r="918" spans="2:3" x14ac:dyDescent="0.25">
      <c r="B918" s="134"/>
      <c r="C918" t="s">
        <v>346</v>
      </c>
    </row>
    <row r="919" spans="2:3" x14ac:dyDescent="0.25">
      <c r="B919" s="134"/>
      <c r="C919" t="s">
        <v>209</v>
      </c>
    </row>
    <row r="920" spans="2:3" x14ac:dyDescent="0.25">
      <c r="B920" s="134"/>
    </row>
    <row r="921" spans="2:3" x14ac:dyDescent="0.25">
      <c r="B921" s="134"/>
      <c r="C921" t="s">
        <v>347</v>
      </c>
    </row>
    <row r="922" spans="2:3" x14ac:dyDescent="0.25">
      <c r="B922" s="134"/>
      <c r="C922" t="s">
        <v>2888</v>
      </c>
    </row>
    <row r="923" spans="2:3" x14ac:dyDescent="0.25">
      <c r="B923" s="134"/>
      <c r="C923" t="s">
        <v>346</v>
      </c>
    </row>
    <row r="924" spans="2:3" x14ac:dyDescent="0.25">
      <c r="B924" s="134"/>
      <c r="C924" t="s">
        <v>209</v>
      </c>
    </row>
    <row r="925" spans="2:3" x14ac:dyDescent="0.25">
      <c r="B925" s="134"/>
    </row>
    <row r="926" spans="2:3" x14ac:dyDescent="0.25">
      <c r="B926" s="134"/>
      <c r="C926" s="396" t="s">
        <v>2765</v>
      </c>
    </row>
    <row r="927" spans="2:3" x14ac:dyDescent="0.25">
      <c r="B927" s="134"/>
      <c r="C927" t="s">
        <v>344</v>
      </c>
    </row>
    <row r="928" spans="2:3" x14ac:dyDescent="0.25">
      <c r="B928" s="134"/>
      <c r="C928" t="s">
        <v>2767</v>
      </c>
    </row>
    <row r="929" spans="2:3" x14ac:dyDescent="0.25">
      <c r="B929" s="134"/>
      <c r="C929" t="s">
        <v>346</v>
      </c>
    </row>
    <row r="930" spans="2:3" x14ac:dyDescent="0.25">
      <c r="B930" s="134"/>
      <c r="C930" t="s">
        <v>209</v>
      </c>
    </row>
    <row r="931" spans="2:3" x14ac:dyDescent="0.25">
      <c r="B931" s="134"/>
    </row>
    <row r="932" spans="2:3" x14ac:dyDescent="0.25">
      <c r="B932" s="134"/>
      <c r="C932" t="s">
        <v>347</v>
      </c>
    </row>
    <row r="933" spans="2:3" x14ac:dyDescent="0.25">
      <c r="B933" s="134"/>
      <c r="C933" t="s">
        <v>2888</v>
      </c>
    </row>
    <row r="934" spans="2:3" x14ac:dyDescent="0.25">
      <c r="B934" s="134"/>
      <c r="C934" t="s">
        <v>346</v>
      </c>
    </row>
    <row r="935" spans="2:3" x14ac:dyDescent="0.25">
      <c r="B935" s="134"/>
      <c r="C935" t="s">
        <v>209</v>
      </c>
    </row>
    <row r="936" spans="2:3" x14ac:dyDescent="0.25">
      <c r="B936" s="134"/>
    </row>
    <row r="937" spans="2:3" x14ac:dyDescent="0.25">
      <c r="B937" s="134"/>
      <c r="C937" t="s">
        <v>2762</v>
      </c>
    </row>
    <row r="938" spans="2:3" ht="45" customHeight="1" x14ac:dyDescent="0.25">
      <c r="B938" s="134"/>
      <c r="C938" s="67" t="s">
        <v>2901</v>
      </c>
    </row>
    <row r="939" spans="2:3" x14ac:dyDescent="0.25">
      <c r="B939" s="134"/>
    </row>
    <row r="940" spans="2:3" x14ac:dyDescent="0.25">
      <c r="B940" s="134"/>
      <c r="C940" t="s">
        <v>344</v>
      </c>
    </row>
    <row r="941" spans="2:3" x14ac:dyDescent="0.25">
      <c r="B941" s="134"/>
      <c r="C941" t="s">
        <v>355</v>
      </c>
    </row>
    <row r="942" spans="2:3" x14ac:dyDescent="0.25">
      <c r="B942" s="134"/>
      <c r="C942" t="s">
        <v>346</v>
      </c>
    </row>
    <row r="943" spans="2:3" x14ac:dyDescent="0.25">
      <c r="B943" s="134"/>
      <c r="C943" t="s">
        <v>209</v>
      </c>
    </row>
    <row r="944" spans="2:3" x14ac:dyDescent="0.25">
      <c r="B944" s="134"/>
    </row>
    <row r="945" spans="2:3" x14ac:dyDescent="0.25">
      <c r="B945" s="134"/>
      <c r="C945" t="s">
        <v>347</v>
      </c>
    </row>
    <row r="946" spans="2:3" x14ac:dyDescent="0.25">
      <c r="B946" s="134"/>
      <c r="C946" t="s">
        <v>356</v>
      </c>
    </row>
    <row r="947" spans="2:3" x14ac:dyDescent="0.25">
      <c r="B947" s="134"/>
      <c r="C947" t="s">
        <v>346</v>
      </c>
    </row>
    <row r="948" spans="2:3" x14ac:dyDescent="0.25">
      <c r="B948" s="134"/>
      <c r="C948" t="s">
        <v>209</v>
      </c>
    </row>
    <row r="949" spans="2:3" x14ac:dyDescent="0.25">
      <c r="B949" s="134"/>
    </row>
    <row r="950" spans="2:3" x14ac:dyDescent="0.25">
      <c r="B950" s="134"/>
      <c r="C950" t="s">
        <v>2763</v>
      </c>
    </row>
    <row r="951" spans="2:3" ht="45" x14ac:dyDescent="0.25">
      <c r="B951" s="134"/>
      <c r="C951" s="67" t="s">
        <v>2889</v>
      </c>
    </row>
    <row r="952" spans="2:3" x14ac:dyDescent="0.25">
      <c r="B952" s="134"/>
      <c r="C952" s="67"/>
    </row>
    <row r="953" spans="2:3" x14ac:dyDescent="0.25">
      <c r="B953" s="134"/>
      <c r="C953" t="s">
        <v>344</v>
      </c>
    </row>
    <row r="954" spans="2:3" x14ac:dyDescent="0.25">
      <c r="B954" s="134"/>
      <c r="C954" t="s">
        <v>2890</v>
      </c>
    </row>
    <row r="955" spans="2:3" x14ac:dyDescent="0.25">
      <c r="B955" s="134"/>
      <c r="C955" t="s">
        <v>346</v>
      </c>
    </row>
    <row r="956" spans="2:3" x14ac:dyDescent="0.25">
      <c r="B956" s="134"/>
      <c r="C956" t="s">
        <v>209</v>
      </c>
    </row>
    <row r="957" spans="2:3" x14ac:dyDescent="0.25">
      <c r="B957" s="134"/>
    </row>
    <row r="958" spans="2:3" x14ac:dyDescent="0.25">
      <c r="B958" s="134"/>
      <c r="C958" t="s">
        <v>347</v>
      </c>
    </row>
    <row r="959" spans="2:3" x14ac:dyDescent="0.25">
      <c r="B959" s="134"/>
      <c r="C959" t="s">
        <v>348</v>
      </c>
    </row>
    <row r="960" spans="2:3" x14ac:dyDescent="0.25">
      <c r="B960" s="134"/>
      <c r="C960" t="s">
        <v>346</v>
      </c>
    </row>
    <row r="961" spans="2:3" x14ac:dyDescent="0.25">
      <c r="B961" s="134"/>
      <c r="C961" t="s">
        <v>209</v>
      </c>
    </row>
    <row r="962" spans="2:3" x14ac:dyDescent="0.25">
      <c r="B962" s="134"/>
    </row>
    <row r="963" spans="2:3" x14ac:dyDescent="0.25">
      <c r="B963" s="134"/>
      <c r="C963" t="s">
        <v>2764</v>
      </c>
    </row>
    <row r="964" spans="2:3" x14ac:dyDescent="0.25">
      <c r="B964" s="134"/>
    </row>
    <row r="965" spans="2:3" x14ac:dyDescent="0.25">
      <c r="B965" s="134"/>
      <c r="C965" t="s">
        <v>342</v>
      </c>
    </row>
    <row r="966" spans="2:3" x14ac:dyDescent="0.25">
      <c r="B966" s="134"/>
      <c r="C966" t="s">
        <v>357</v>
      </c>
    </row>
    <row r="967" spans="2:3" x14ac:dyDescent="0.25">
      <c r="B967" s="134"/>
      <c r="C967" t="s">
        <v>209</v>
      </c>
    </row>
    <row r="968" spans="2:3" x14ac:dyDescent="0.25">
      <c r="B968" s="134"/>
      <c r="C968" t="s">
        <v>343</v>
      </c>
    </row>
    <row r="969" spans="2:3" x14ac:dyDescent="0.25">
      <c r="B969" s="134"/>
    </row>
    <row r="970" spans="2:3" x14ac:dyDescent="0.25">
      <c r="B970" s="134"/>
      <c r="C970" t="s">
        <v>344</v>
      </c>
    </row>
    <row r="971" spans="2:3" x14ac:dyDescent="0.25">
      <c r="B971" s="134"/>
      <c r="C971" t="s">
        <v>1599</v>
      </c>
    </row>
    <row r="972" spans="2:3" x14ac:dyDescent="0.25">
      <c r="B972" s="134"/>
      <c r="C972" t="s">
        <v>346</v>
      </c>
    </row>
    <row r="973" spans="2:3" x14ac:dyDescent="0.25">
      <c r="B973" s="134"/>
      <c r="C973" t="s">
        <v>209</v>
      </c>
    </row>
    <row r="974" spans="2:3" x14ac:dyDescent="0.25">
      <c r="B974" s="134"/>
    </row>
    <row r="975" spans="2:3" x14ac:dyDescent="0.25">
      <c r="B975" s="134"/>
      <c r="C975" t="s">
        <v>347</v>
      </c>
    </row>
    <row r="976" spans="2:3" x14ac:dyDescent="0.25">
      <c r="B976" s="134"/>
      <c r="C976" t="s">
        <v>2598</v>
      </c>
    </row>
    <row r="977" spans="2:3" x14ac:dyDescent="0.25">
      <c r="B977" s="134"/>
      <c r="C977" t="s">
        <v>346</v>
      </c>
    </row>
    <row r="978" spans="2:3" x14ac:dyDescent="0.25">
      <c r="B978" s="134"/>
      <c r="C978" t="s">
        <v>209</v>
      </c>
    </row>
    <row r="979" spans="2:3" x14ac:dyDescent="0.25">
      <c r="B979" s="134"/>
    </row>
    <row r="980" spans="2:3" x14ac:dyDescent="0.25">
      <c r="B980" s="134"/>
      <c r="C980" t="s">
        <v>1831</v>
      </c>
    </row>
    <row r="981" spans="2:3" x14ac:dyDescent="0.25">
      <c r="B981" s="134"/>
    </row>
    <row r="982" spans="2:3" x14ac:dyDescent="0.25">
      <c r="B982" s="134"/>
      <c r="C982" t="s">
        <v>354</v>
      </c>
    </row>
    <row r="983" spans="2:3" x14ac:dyDescent="0.25">
      <c r="B983" s="134"/>
      <c r="C983" t="s">
        <v>353</v>
      </c>
    </row>
    <row r="984" spans="2:3" x14ac:dyDescent="0.25">
      <c r="B984" s="134"/>
      <c r="C984" t="s">
        <v>209</v>
      </c>
    </row>
    <row r="985" spans="2:3" x14ac:dyDescent="0.25">
      <c r="B985" s="134"/>
    </row>
    <row r="986" spans="2:3" x14ac:dyDescent="0.25">
      <c r="B986" s="134"/>
      <c r="C986" s="20" t="s">
        <v>2794</v>
      </c>
    </row>
    <row r="987" spans="2:3" ht="30" x14ac:dyDescent="0.25">
      <c r="B987" s="134"/>
      <c r="C987" s="67" t="s">
        <v>2614</v>
      </c>
    </row>
    <row r="988" spans="2:3" ht="45" x14ac:dyDescent="0.25">
      <c r="B988" s="134"/>
      <c r="C988" s="67" t="s">
        <v>2615</v>
      </c>
    </row>
    <row r="989" spans="2:3" x14ac:dyDescent="0.25">
      <c r="B989" s="134"/>
      <c r="C989" s="67"/>
    </row>
    <row r="990" spans="2:3" x14ac:dyDescent="0.25">
      <c r="B990" s="134"/>
      <c r="C990" t="s">
        <v>2613</v>
      </c>
    </row>
    <row r="991" spans="2:3" x14ac:dyDescent="0.25">
      <c r="B991" s="134"/>
      <c r="C991" t="s">
        <v>358</v>
      </c>
    </row>
    <row r="992" spans="2:3" x14ac:dyDescent="0.25">
      <c r="B992" s="134"/>
    </row>
    <row r="993" spans="2:3" x14ac:dyDescent="0.25">
      <c r="B993" s="134"/>
      <c r="C993" t="s">
        <v>2619</v>
      </c>
    </row>
    <row r="994" spans="2:3" ht="30" x14ac:dyDescent="0.25">
      <c r="B994" s="134"/>
      <c r="C994" s="67" t="s">
        <v>2620</v>
      </c>
    </row>
    <row r="995" spans="2:3" ht="30" x14ac:dyDescent="0.25">
      <c r="B995" s="134"/>
      <c r="C995" s="67" t="s">
        <v>2621</v>
      </c>
    </row>
    <row r="996" spans="2:3" x14ac:dyDescent="0.25">
      <c r="B996" s="134"/>
      <c r="C996" s="50" t="s">
        <v>2622</v>
      </c>
    </row>
    <row r="997" spans="2:3" x14ac:dyDescent="0.25">
      <c r="B997" s="134"/>
      <c r="C997" s="50" t="s">
        <v>2623</v>
      </c>
    </row>
    <row r="998" spans="2:3" x14ac:dyDescent="0.25">
      <c r="B998" s="134"/>
      <c r="C998" s="50" t="s">
        <v>2624</v>
      </c>
    </row>
    <row r="999" spans="2:3" x14ac:dyDescent="0.25">
      <c r="B999" s="134"/>
      <c r="C999" s="50" t="s">
        <v>2625</v>
      </c>
    </row>
    <row r="1000" spans="2:3" x14ac:dyDescent="0.25">
      <c r="B1000" s="134"/>
      <c r="C1000" t="s">
        <v>2626</v>
      </c>
    </row>
    <row r="1001" spans="2:3" x14ac:dyDescent="0.25">
      <c r="B1001" s="134"/>
      <c r="C1001" s="213" t="s">
        <v>2627</v>
      </c>
    </row>
    <row r="1002" spans="2:3" ht="30" x14ac:dyDescent="0.25">
      <c r="B1002" s="134"/>
      <c r="C1002" s="386" t="s">
        <v>2628</v>
      </c>
    </row>
    <row r="1003" spans="2:3" x14ac:dyDescent="0.25">
      <c r="B1003" s="134"/>
      <c r="C1003" s="386"/>
    </row>
    <row r="1004" spans="2:3" ht="30" x14ac:dyDescent="0.25">
      <c r="B1004" s="134"/>
      <c r="C1004" s="387" t="s">
        <v>2629</v>
      </c>
    </row>
    <row r="1005" spans="2:3" x14ac:dyDescent="0.25">
      <c r="B1005" s="134"/>
      <c r="C1005" s="387"/>
    </row>
    <row r="1006" spans="2:3" ht="30" x14ac:dyDescent="0.25">
      <c r="B1006" s="134"/>
      <c r="C1006" s="388" t="s">
        <v>2630</v>
      </c>
    </row>
    <row r="1007" spans="2:3" x14ac:dyDescent="0.25">
      <c r="B1007" s="134"/>
      <c r="C1007" s="388"/>
    </row>
    <row r="1008" spans="2:3" x14ac:dyDescent="0.25">
      <c r="B1008" s="134"/>
      <c r="C1008" s="388" t="s">
        <v>2631</v>
      </c>
    </row>
    <row r="1009" spans="2:3" ht="45" x14ac:dyDescent="0.25">
      <c r="B1009" s="134"/>
      <c r="C1009" s="388" t="s">
        <v>2632</v>
      </c>
    </row>
    <row r="1010" spans="2:3" ht="30" x14ac:dyDescent="0.25">
      <c r="B1010" s="134"/>
      <c r="C1010" s="388" t="s">
        <v>2633</v>
      </c>
    </row>
    <row r="1011" spans="2:3" x14ac:dyDescent="0.25">
      <c r="B1011" s="134"/>
      <c r="C1011" s="388"/>
    </row>
    <row r="1012" spans="2:3" x14ac:dyDescent="0.25">
      <c r="B1012" s="134"/>
      <c r="C1012" s="388" t="s">
        <v>2634</v>
      </c>
    </row>
    <row r="1013" spans="2:3" ht="30" x14ac:dyDescent="0.25">
      <c r="B1013" s="134"/>
      <c r="C1013" s="388" t="s">
        <v>2620</v>
      </c>
    </row>
    <row r="1014" spans="2:3" x14ac:dyDescent="0.25">
      <c r="B1014" s="134"/>
      <c r="C1014" s="388" t="s">
        <v>2638</v>
      </c>
    </row>
    <row r="1015" spans="2:3" x14ac:dyDescent="0.25">
      <c r="B1015" s="134"/>
      <c r="C1015" s="388" t="s">
        <v>2635</v>
      </c>
    </row>
    <row r="1016" spans="2:3" x14ac:dyDescent="0.25">
      <c r="B1016" s="134"/>
      <c r="C1016" s="388"/>
    </row>
    <row r="1017" spans="2:3" x14ac:dyDescent="0.25">
      <c r="B1017" s="134"/>
      <c r="C1017" s="388" t="s">
        <v>2636</v>
      </c>
    </row>
    <row r="1018" spans="2:3" x14ac:dyDescent="0.25">
      <c r="B1018" s="134"/>
      <c r="C1018" s="388" t="s">
        <v>2637</v>
      </c>
    </row>
    <row r="1019" spans="2:3" x14ac:dyDescent="0.25">
      <c r="B1019" s="134"/>
      <c r="C1019" s="388" t="s">
        <v>2638</v>
      </c>
    </row>
    <row r="1020" spans="2:3" x14ac:dyDescent="0.25">
      <c r="B1020" s="134"/>
      <c r="C1020" s="388" t="s">
        <v>2635</v>
      </c>
    </row>
    <row r="1021" spans="2:3" x14ac:dyDescent="0.25">
      <c r="B1021" s="134"/>
    </row>
    <row r="1022" spans="2:3" x14ac:dyDescent="0.25">
      <c r="B1022" s="134"/>
      <c r="C1022" t="s">
        <v>359</v>
      </c>
    </row>
    <row r="1023" spans="2:3" x14ac:dyDescent="0.25">
      <c r="B1023" s="134"/>
    </row>
    <row r="1024" spans="2:3" x14ac:dyDescent="0.25">
      <c r="B1024" s="134"/>
      <c r="C1024" s="20" t="s">
        <v>2795</v>
      </c>
    </row>
    <row r="1025" spans="2:3" ht="30" x14ac:dyDescent="0.25">
      <c r="B1025" s="134"/>
      <c r="C1025" s="67" t="s">
        <v>944</v>
      </c>
    </row>
    <row r="1026" spans="2:3" x14ac:dyDescent="0.25">
      <c r="B1026" s="134"/>
    </row>
    <row r="1027" spans="2:3" x14ac:dyDescent="0.25">
      <c r="B1027" s="134"/>
      <c r="C1027" t="s">
        <v>360</v>
      </c>
    </row>
    <row r="1028" spans="2:3" x14ac:dyDescent="0.25">
      <c r="B1028" s="134"/>
      <c r="C1028" t="s">
        <v>361</v>
      </c>
    </row>
    <row r="1029" spans="2:3" x14ac:dyDescent="0.25">
      <c r="B1029" s="134"/>
      <c r="C1029" s="41" t="s">
        <v>2322</v>
      </c>
    </row>
    <row r="1030" spans="2:3" x14ac:dyDescent="0.25">
      <c r="B1030" s="134"/>
      <c r="C1030" s="41" t="s">
        <v>2323</v>
      </c>
    </row>
    <row r="1031" spans="2:3" x14ac:dyDescent="0.25">
      <c r="B1031" s="134"/>
      <c r="C1031" t="s">
        <v>362</v>
      </c>
    </row>
    <row r="1032" spans="2:3" x14ac:dyDescent="0.25">
      <c r="B1032" s="134"/>
    </row>
    <row r="1033" spans="2:3" x14ac:dyDescent="0.25">
      <c r="B1033" s="134"/>
    </row>
    <row r="1034" spans="2:3" ht="18.75" x14ac:dyDescent="0.3">
      <c r="B1034" s="134"/>
      <c r="C1034" s="21" t="s">
        <v>2465</v>
      </c>
    </row>
    <row r="1035" spans="2:3" x14ac:dyDescent="0.25">
      <c r="B1035" s="134"/>
    </row>
    <row r="1036" spans="2:3" x14ac:dyDescent="0.25">
      <c r="B1036" s="134"/>
      <c r="C1036" s="20" t="s">
        <v>2466</v>
      </c>
    </row>
    <row r="1037" spans="2:3" x14ac:dyDescent="0.25">
      <c r="B1037" s="134"/>
      <c r="C1037" s="20" t="s">
        <v>2467</v>
      </c>
    </row>
    <row r="1038" spans="2:3" ht="45" x14ac:dyDescent="0.25">
      <c r="B1038" s="134"/>
      <c r="C1038" s="209" t="s">
        <v>1110</v>
      </c>
    </row>
    <row r="1039" spans="2:3" ht="30" x14ac:dyDescent="0.25">
      <c r="B1039" s="134"/>
      <c r="C1039" s="67" t="s">
        <v>1107</v>
      </c>
    </row>
    <row r="1040" spans="2:3" x14ac:dyDescent="0.25">
      <c r="B1040" s="134"/>
      <c r="C1040" t="s">
        <v>1108</v>
      </c>
    </row>
    <row r="1041" spans="2:7" x14ac:dyDescent="0.25">
      <c r="B1041" s="134"/>
      <c r="C1041" t="s">
        <v>363</v>
      </c>
    </row>
    <row r="1042" spans="2:7" ht="30" x14ac:dyDescent="0.25">
      <c r="B1042" s="134"/>
      <c r="C1042" s="67" t="s">
        <v>1109</v>
      </c>
    </row>
    <row r="1043" spans="2:7" x14ac:dyDescent="0.25">
      <c r="B1043" s="134"/>
    </row>
    <row r="1044" spans="2:7" x14ac:dyDescent="0.25">
      <c r="B1044" s="134"/>
      <c r="C1044" s="20" t="s">
        <v>2468</v>
      </c>
      <c r="E1044" s="68" t="s">
        <v>364</v>
      </c>
      <c r="F1044" s="68"/>
      <c r="G1044" s="68"/>
    </row>
    <row r="1045" spans="2:7" ht="30" x14ac:dyDescent="0.25">
      <c r="B1045" s="134"/>
      <c r="C1045" s="67" t="s">
        <v>1106</v>
      </c>
      <c r="E1045" s="210" t="s">
        <v>365</v>
      </c>
      <c r="F1045" s="210" t="s">
        <v>366</v>
      </c>
      <c r="G1045" s="210" t="s">
        <v>367</v>
      </c>
    </row>
    <row r="1046" spans="2:7" x14ac:dyDescent="0.25">
      <c r="B1046" s="134"/>
      <c r="E1046" s="497" t="s">
        <v>368</v>
      </c>
      <c r="F1046" s="498" t="s">
        <v>369</v>
      </c>
      <c r="G1046" s="498" t="s">
        <v>370</v>
      </c>
    </row>
    <row r="1047" spans="2:7" x14ac:dyDescent="0.25">
      <c r="B1047" s="134"/>
      <c r="C1047" t="s">
        <v>2068</v>
      </c>
      <c r="E1047" s="497"/>
      <c r="F1047" s="499"/>
      <c r="G1047" s="499"/>
    </row>
    <row r="1048" spans="2:7" ht="45" x14ac:dyDescent="0.25">
      <c r="B1048" s="134"/>
      <c r="C1048" s="67" t="s">
        <v>1105</v>
      </c>
      <c r="E1048" s="497"/>
      <c r="F1048" s="499"/>
      <c r="G1048" s="499"/>
    </row>
    <row r="1049" spans="2:7" x14ac:dyDescent="0.25">
      <c r="B1049" s="134"/>
      <c r="E1049" s="78" t="s">
        <v>371</v>
      </c>
      <c r="F1049" s="79" t="s">
        <v>372</v>
      </c>
      <c r="G1049" s="79" t="s">
        <v>373</v>
      </c>
    </row>
    <row r="1050" spans="2:7" x14ac:dyDescent="0.25">
      <c r="B1050" s="134"/>
      <c r="C1050" t="s">
        <v>2069</v>
      </c>
      <c r="E1050" s="497" t="s">
        <v>374</v>
      </c>
      <c r="F1050" s="500" t="s">
        <v>375</v>
      </c>
      <c r="G1050" s="499" t="s">
        <v>376</v>
      </c>
    </row>
    <row r="1051" spans="2:7" ht="30" x14ac:dyDescent="0.25">
      <c r="B1051" s="134"/>
      <c r="C1051" s="67" t="s">
        <v>1104</v>
      </c>
      <c r="E1051" s="497"/>
      <c r="F1051" s="500"/>
      <c r="G1051" s="499"/>
    </row>
    <row r="1052" spans="2:7" x14ac:dyDescent="0.25">
      <c r="B1052" s="134"/>
      <c r="E1052" s="497"/>
      <c r="F1052" s="500"/>
      <c r="G1052" s="499"/>
    </row>
    <row r="1053" spans="2:7" x14ac:dyDescent="0.25">
      <c r="B1053" s="134"/>
      <c r="C1053" t="s">
        <v>380</v>
      </c>
      <c r="E1053" s="497"/>
      <c r="F1053" s="500"/>
      <c r="G1053" s="499"/>
    </row>
    <row r="1054" spans="2:7" x14ac:dyDescent="0.25">
      <c r="B1054" s="134"/>
      <c r="E1054" s="497"/>
      <c r="F1054" s="500"/>
      <c r="G1054" s="499"/>
    </row>
    <row r="1055" spans="2:7" x14ac:dyDescent="0.25">
      <c r="B1055" s="134"/>
      <c r="C1055" s="242" t="s">
        <v>2070</v>
      </c>
      <c r="E1055" s="497"/>
      <c r="F1055" s="500"/>
      <c r="G1055" s="499"/>
    </row>
    <row r="1056" spans="2:7" x14ac:dyDescent="0.25">
      <c r="B1056" s="134"/>
      <c r="C1056" t="s">
        <v>381</v>
      </c>
      <c r="E1056" s="497" t="s">
        <v>377</v>
      </c>
      <c r="F1056" s="498" t="s">
        <v>378</v>
      </c>
      <c r="G1056" s="498" t="s">
        <v>379</v>
      </c>
    </row>
    <row r="1057" spans="2:7" x14ac:dyDescent="0.25">
      <c r="B1057" s="134"/>
      <c r="E1057" s="497"/>
      <c r="F1057" s="498"/>
      <c r="G1057" s="498"/>
    </row>
    <row r="1058" spans="2:7" ht="15" customHeight="1" x14ac:dyDescent="0.25">
      <c r="B1058" s="134"/>
      <c r="C1058" t="s">
        <v>385</v>
      </c>
      <c r="E1058" s="497"/>
      <c r="F1058" s="498"/>
      <c r="G1058" s="498"/>
    </row>
    <row r="1059" spans="2:7" x14ac:dyDescent="0.25">
      <c r="B1059" s="134"/>
      <c r="C1059" t="s">
        <v>389</v>
      </c>
      <c r="E1059" s="497"/>
      <c r="F1059" s="498"/>
      <c r="G1059" s="498"/>
    </row>
    <row r="1060" spans="2:7" x14ac:dyDescent="0.25">
      <c r="B1060" s="134"/>
      <c r="E1060" s="497" t="s">
        <v>382</v>
      </c>
      <c r="F1060" s="500" t="s">
        <v>383</v>
      </c>
      <c r="G1060" s="498" t="s">
        <v>384</v>
      </c>
    </row>
    <row r="1061" spans="2:7" x14ac:dyDescent="0.25">
      <c r="B1061" s="134"/>
      <c r="E1061" s="497"/>
      <c r="F1061" s="500"/>
      <c r="G1061" s="498"/>
    </row>
    <row r="1062" spans="2:7" x14ac:dyDescent="0.25">
      <c r="B1062" s="134"/>
      <c r="E1062" s="497" t="s">
        <v>386</v>
      </c>
      <c r="F1062" s="500" t="s">
        <v>387</v>
      </c>
      <c r="G1062" s="498" t="s">
        <v>388</v>
      </c>
    </row>
    <row r="1063" spans="2:7" x14ac:dyDescent="0.25">
      <c r="B1063" s="134"/>
      <c r="E1063" s="497"/>
      <c r="F1063" s="500"/>
      <c r="G1063" s="498"/>
    </row>
    <row r="1064" spans="2:7" ht="15" customHeight="1" x14ac:dyDescent="0.25">
      <c r="B1064" s="134"/>
      <c r="E1064" s="497"/>
      <c r="F1064" s="500"/>
      <c r="G1064" s="498"/>
    </row>
    <row r="1065" spans="2:7" ht="15" customHeight="1" x14ac:dyDescent="0.25">
      <c r="B1065" s="134"/>
      <c r="E1065" s="497"/>
      <c r="F1065" s="500"/>
      <c r="G1065" s="498"/>
    </row>
    <row r="1066" spans="2:7" x14ac:dyDescent="0.25">
      <c r="B1066" s="134"/>
      <c r="E1066" s="78" t="s">
        <v>390</v>
      </c>
      <c r="F1066" s="80">
        <v>12.5</v>
      </c>
      <c r="G1066" s="79" t="s">
        <v>391</v>
      </c>
    </row>
    <row r="1067" spans="2:7" x14ac:dyDescent="0.25">
      <c r="B1067" s="134"/>
      <c r="E1067" s="497" t="s">
        <v>392</v>
      </c>
      <c r="F1067" s="502">
        <v>8</v>
      </c>
      <c r="G1067" s="498" t="s">
        <v>393</v>
      </c>
    </row>
    <row r="1068" spans="2:7" ht="15" customHeight="1" x14ac:dyDescent="0.25">
      <c r="B1068" s="134"/>
      <c r="E1068" s="497"/>
      <c r="F1068" s="502"/>
      <c r="G1068" s="498"/>
    </row>
    <row r="1069" spans="2:7" x14ac:dyDescent="0.25">
      <c r="B1069" s="134"/>
      <c r="E1069" s="497"/>
      <c r="F1069" s="502"/>
      <c r="G1069" s="498"/>
    </row>
    <row r="1070" spans="2:7" ht="15" customHeight="1" x14ac:dyDescent="0.25">
      <c r="B1070" s="134"/>
      <c r="E1070" s="497"/>
      <c r="F1070" s="502"/>
      <c r="G1070" s="498"/>
    </row>
    <row r="1071" spans="2:7" x14ac:dyDescent="0.25">
      <c r="B1071" s="134"/>
      <c r="E1071" s="78" t="s">
        <v>394</v>
      </c>
      <c r="F1071" s="70" t="s">
        <v>395</v>
      </c>
      <c r="G1071" s="79" t="s">
        <v>396</v>
      </c>
    </row>
    <row r="1072" spans="2:7" x14ac:dyDescent="0.25">
      <c r="B1072" s="134"/>
    </row>
    <row r="1073" spans="2:7" x14ac:dyDescent="0.25">
      <c r="B1073" s="134"/>
      <c r="E1073" s="68" t="s">
        <v>397</v>
      </c>
    </row>
    <row r="1074" spans="2:7" x14ac:dyDescent="0.25">
      <c r="B1074" s="134"/>
      <c r="E1074" s="210" t="s">
        <v>365</v>
      </c>
      <c r="F1074" s="210" t="s">
        <v>366</v>
      </c>
      <c r="G1074" s="210" t="s">
        <v>367</v>
      </c>
    </row>
    <row r="1075" spans="2:7" ht="15" customHeight="1" x14ac:dyDescent="0.25">
      <c r="B1075" s="134"/>
      <c r="E1075" s="497" t="s">
        <v>398</v>
      </c>
      <c r="F1075" s="499" t="s">
        <v>399</v>
      </c>
      <c r="G1075" s="498" t="s">
        <v>400</v>
      </c>
    </row>
    <row r="1076" spans="2:7" x14ac:dyDescent="0.25">
      <c r="B1076" s="134"/>
      <c r="E1076" s="497"/>
      <c r="F1076" s="499"/>
      <c r="G1076" s="498"/>
    </row>
    <row r="1077" spans="2:7" x14ac:dyDescent="0.25">
      <c r="B1077" s="134"/>
      <c r="E1077" s="78" t="s">
        <v>401</v>
      </c>
      <c r="F1077" s="69" t="s">
        <v>402</v>
      </c>
      <c r="G1077" s="79" t="s">
        <v>403</v>
      </c>
    </row>
    <row r="1078" spans="2:7" x14ac:dyDescent="0.25">
      <c r="B1078" s="134"/>
      <c r="E1078" s="497" t="s">
        <v>1882</v>
      </c>
      <c r="F1078" s="501" t="s">
        <v>404</v>
      </c>
      <c r="G1078" s="499" t="s">
        <v>405</v>
      </c>
    </row>
    <row r="1079" spans="2:7" x14ac:dyDescent="0.25">
      <c r="B1079" s="134"/>
      <c r="E1079" s="497"/>
      <c r="F1079" s="501"/>
      <c r="G1079" s="499"/>
    </row>
    <row r="1080" spans="2:7" x14ac:dyDescent="0.25">
      <c r="B1080" s="134"/>
      <c r="E1080" s="497" t="s">
        <v>406</v>
      </c>
      <c r="F1080" s="501" t="s">
        <v>407</v>
      </c>
      <c r="G1080" s="498" t="s">
        <v>408</v>
      </c>
    </row>
    <row r="1081" spans="2:7" x14ac:dyDescent="0.25">
      <c r="B1081" s="134"/>
      <c r="E1081" s="497"/>
      <c r="F1081" s="501"/>
      <c r="G1081" s="498"/>
    </row>
    <row r="1082" spans="2:7" x14ac:dyDescent="0.25">
      <c r="B1082" s="134"/>
      <c r="E1082" s="497" t="s">
        <v>409</v>
      </c>
      <c r="F1082" s="498" t="s">
        <v>410</v>
      </c>
      <c r="G1082" s="498" t="s">
        <v>411</v>
      </c>
    </row>
    <row r="1083" spans="2:7" x14ac:dyDescent="0.25">
      <c r="B1083" s="134"/>
      <c r="E1083" s="497"/>
      <c r="F1083" s="498"/>
      <c r="G1083" s="498"/>
    </row>
    <row r="1084" spans="2:7" x14ac:dyDescent="0.25">
      <c r="B1084" s="134"/>
      <c r="E1084" s="497" t="s">
        <v>412</v>
      </c>
      <c r="F1084" s="498" t="s">
        <v>413</v>
      </c>
      <c r="G1084" s="498" t="s">
        <v>414</v>
      </c>
    </row>
    <row r="1085" spans="2:7" x14ac:dyDescent="0.25">
      <c r="B1085" s="134"/>
      <c r="E1085" s="497"/>
      <c r="F1085" s="498"/>
      <c r="G1085" s="499"/>
    </row>
    <row r="1086" spans="2:7" x14ac:dyDescent="0.25">
      <c r="B1086" s="134"/>
      <c r="E1086" s="497"/>
      <c r="F1086" s="498"/>
      <c r="G1086" s="499"/>
    </row>
    <row r="1087" spans="2:7" x14ac:dyDescent="0.25">
      <c r="B1087" s="134"/>
      <c r="E1087" s="497"/>
      <c r="F1087" s="498"/>
      <c r="G1087" s="499"/>
    </row>
    <row r="1088" spans="2:7" ht="15" customHeight="1" x14ac:dyDescent="0.25">
      <c r="B1088" s="134"/>
      <c r="E1088" s="497" t="s">
        <v>415</v>
      </c>
      <c r="F1088" s="499" t="s">
        <v>416</v>
      </c>
      <c r="G1088" s="498" t="s">
        <v>417</v>
      </c>
    </row>
    <row r="1089" spans="2:7" x14ac:dyDescent="0.25">
      <c r="B1089" s="134"/>
      <c r="E1089" s="497"/>
      <c r="F1089" s="499"/>
      <c r="G1089" s="498"/>
    </row>
    <row r="1090" spans="2:7" x14ac:dyDescent="0.25">
      <c r="B1090" s="134"/>
      <c r="E1090" s="78" t="s">
        <v>418</v>
      </c>
      <c r="F1090" s="69" t="s">
        <v>419</v>
      </c>
      <c r="G1090" s="68"/>
    </row>
    <row r="1091" spans="2:7" x14ac:dyDescent="0.25">
      <c r="B1091" s="134"/>
    </row>
    <row r="1092" spans="2:7" ht="15" customHeight="1" x14ac:dyDescent="0.25">
      <c r="B1092" s="134"/>
      <c r="C1092" s="20" t="s">
        <v>2469</v>
      </c>
    </row>
    <row r="1093" spans="2:7" ht="30" x14ac:dyDescent="0.25">
      <c r="B1093" s="134"/>
      <c r="C1093" s="67" t="s">
        <v>1103</v>
      </c>
    </row>
    <row r="1094" spans="2:7" x14ac:dyDescent="0.25">
      <c r="B1094" s="134"/>
    </row>
    <row r="1095" spans="2:7" x14ac:dyDescent="0.25">
      <c r="B1095" s="134"/>
      <c r="C1095" s="20" t="s">
        <v>2603</v>
      </c>
    </row>
    <row r="1096" spans="2:7" ht="30" x14ac:dyDescent="0.25">
      <c r="B1096" s="134"/>
      <c r="C1096" s="67" t="s">
        <v>1102</v>
      </c>
    </row>
    <row r="1097" spans="2:7" x14ac:dyDescent="0.25">
      <c r="B1097" s="134"/>
      <c r="C1097" t="s">
        <v>420</v>
      </c>
    </row>
    <row r="1098" spans="2:7" ht="15" customHeight="1" x14ac:dyDescent="0.25">
      <c r="B1098" s="134"/>
      <c r="C1098" t="s">
        <v>421</v>
      </c>
    </row>
    <row r="1099" spans="2:7" x14ac:dyDescent="0.25">
      <c r="B1099" s="134"/>
      <c r="C1099" t="s">
        <v>422</v>
      </c>
    </row>
    <row r="1100" spans="2:7" x14ac:dyDescent="0.25">
      <c r="B1100" s="134"/>
      <c r="C1100" t="s">
        <v>423</v>
      </c>
    </row>
    <row r="1101" spans="2:7" x14ac:dyDescent="0.25">
      <c r="B1101" s="134"/>
      <c r="C1101" t="s">
        <v>424</v>
      </c>
    </row>
    <row r="1102" spans="2:7" x14ac:dyDescent="0.25">
      <c r="B1102" s="134"/>
    </row>
    <row r="1103" spans="2:7" x14ac:dyDescent="0.25">
      <c r="B1103" s="134"/>
      <c r="C1103" t="s">
        <v>425</v>
      </c>
    </row>
    <row r="1104" spans="2:7" x14ac:dyDescent="0.25">
      <c r="B1104" s="134"/>
      <c r="C1104" t="s">
        <v>426</v>
      </c>
    </row>
    <row r="1105" spans="2:3" x14ac:dyDescent="0.25">
      <c r="B1105" s="134"/>
      <c r="C1105" t="s">
        <v>427</v>
      </c>
    </row>
    <row r="1106" spans="2:3" x14ac:dyDescent="0.25">
      <c r="B1106" s="134"/>
      <c r="C1106" t="s">
        <v>428</v>
      </c>
    </row>
    <row r="1107" spans="2:3" x14ac:dyDescent="0.25">
      <c r="B1107" s="134"/>
    </row>
    <row r="1108" spans="2:3" x14ac:dyDescent="0.25">
      <c r="B1108" s="134"/>
      <c r="C1108" s="20" t="s">
        <v>2470</v>
      </c>
    </row>
    <row r="1109" spans="2:3" ht="45" x14ac:dyDescent="0.25">
      <c r="B1109" s="134"/>
      <c r="C1109" s="67" t="s">
        <v>1101</v>
      </c>
    </row>
    <row r="1110" spans="2:3" ht="30" x14ac:dyDescent="0.25">
      <c r="B1110" s="134"/>
      <c r="C1110" s="67" t="s">
        <v>1100</v>
      </c>
    </row>
    <row r="1111" spans="2:3" x14ac:dyDescent="0.25">
      <c r="B1111" s="134"/>
    </row>
    <row r="1112" spans="2:3" x14ac:dyDescent="0.25">
      <c r="B1112" s="134"/>
      <c r="C1112" t="s">
        <v>425</v>
      </c>
    </row>
    <row r="1113" spans="2:3" ht="30" x14ac:dyDescent="0.25">
      <c r="B1113" s="134"/>
      <c r="C1113" s="67" t="s">
        <v>1097</v>
      </c>
    </row>
    <row r="1114" spans="2:3" x14ac:dyDescent="0.25">
      <c r="B1114" s="134"/>
      <c r="C1114" t="s">
        <v>1899</v>
      </c>
    </row>
    <row r="1115" spans="2:3" x14ac:dyDescent="0.25">
      <c r="B1115" s="134"/>
    </row>
    <row r="1116" spans="2:3" x14ac:dyDescent="0.25">
      <c r="B1116" s="134"/>
      <c r="C1116" s="20" t="s">
        <v>2471</v>
      </c>
    </row>
    <row r="1117" spans="2:3" ht="45" x14ac:dyDescent="0.25">
      <c r="B1117" s="134"/>
      <c r="C1117" s="160" t="s">
        <v>946</v>
      </c>
    </row>
    <row r="1118" spans="2:3" x14ac:dyDescent="0.25">
      <c r="B1118" s="134"/>
      <c r="C1118" s="249" t="s">
        <v>2131</v>
      </c>
    </row>
    <row r="1119" spans="2:3" x14ac:dyDescent="0.25">
      <c r="B1119" s="134"/>
      <c r="C1119" s="159"/>
    </row>
    <row r="1120" spans="2:3" x14ac:dyDescent="0.25">
      <c r="B1120" s="134"/>
      <c r="C1120" s="159" t="s">
        <v>947</v>
      </c>
    </row>
    <row r="1121" spans="2:3" ht="30" x14ac:dyDescent="0.25">
      <c r="B1121" s="134"/>
      <c r="C1121" s="248" t="s">
        <v>2132</v>
      </c>
    </row>
    <row r="1122" spans="2:3" ht="30" x14ac:dyDescent="0.25">
      <c r="B1122" s="134"/>
      <c r="C1122" s="207" t="s">
        <v>1099</v>
      </c>
    </row>
    <row r="1123" spans="2:3" x14ac:dyDescent="0.25">
      <c r="B1123" s="134"/>
      <c r="C1123" s="206" t="s">
        <v>1098</v>
      </c>
    </row>
    <row r="1124" spans="2:3" x14ac:dyDescent="0.25">
      <c r="B1124" s="134"/>
    </row>
    <row r="1125" spans="2:3" x14ac:dyDescent="0.25">
      <c r="B1125" s="134"/>
      <c r="C1125" s="20" t="s">
        <v>2472</v>
      </c>
    </row>
    <row r="1126" spans="2:3" ht="30" x14ac:dyDescent="0.25">
      <c r="B1126" s="134"/>
      <c r="C1126" s="67" t="s">
        <v>712</v>
      </c>
    </row>
    <row r="1127" spans="2:3" x14ac:dyDescent="0.25">
      <c r="B1127" s="134"/>
      <c r="C1127" t="s">
        <v>1096</v>
      </c>
    </row>
    <row r="1128" spans="2:3" x14ac:dyDescent="0.25">
      <c r="B1128" s="134"/>
    </row>
    <row r="1129" spans="2:3" x14ac:dyDescent="0.25">
      <c r="B1129" s="134"/>
      <c r="C1129" t="s">
        <v>425</v>
      </c>
    </row>
    <row r="1130" spans="2:3" x14ac:dyDescent="0.25">
      <c r="B1130" s="134"/>
      <c r="C1130" t="s">
        <v>426</v>
      </c>
    </row>
    <row r="1131" spans="2:3" ht="30" x14ac:dyDescent="0.25">
      <c r="B1131" s="134"/>
      <c r="C1131" s="67" t="s">
        <v>1095</v>
      </c>
    </row>
    <row r="1132" spans="2:3" x14ac:dyDescent="0.25">
      <c r="B1132" s="134"/>
      <c r="C1132" t="s">
        <v>428</v>
      </c>
    </row>
    <row r="1133" spans="2:3" x14ac:dyDescent="0.25">
      <c r="B1133" s="134"/>
    </row>
    <row r="1134" spans="2:3" x14ac:dyDescent="0.25">
      <c r="B1134" s="134"/>
      <c r="C1134" s="20" t="s">
        <v>2473</v>
      </c>
    </row>
    <row r="1135" spans="2:3" ht="45" x14ac:dyDescent="0.25">
      <c r="B1135" s="134"/>
      <c r="C1135" s="67" t="s">
        <v>1094</v>
      </c>
    </row>
    <row r="1136" spans="2:3" x14ac:dyDescent="0.25">
      <c r="B1136" s="134"/>
    </row>
    <row r="1137" spans="2:3" x14ac:dyDescent="0.25">
      <c r="B1137" s="134"/>
      <c r="C1137" t="s">
        <v>425</v>
      </c>
    </row>
    <row r="1138" spans="2:3" x14ac:dyDescent="0.25">
      <c r="B1138" s="134"/>
      <c r="C1138" t="s">
        <v>426</v>
      </c>
    </row>
    <row r="1139" spans="2:3" ht="30" x14ac:dyDescent="0.25">
      <c r="B1139" s="134"/>
      <c r="C1139" s="67" t="s">
        <v>1093</v>
      </c>
    </row>
    <row r="1140" spans="2:3" x14ac:dyDescent="0.25">
      <c r="B1140" s="134"/>
      <c r="C1140" t="s">
        <v>1911</v>
      </c>
    </row>
    <row r="1141" spans="2:3" x14ac:dyDescent="0.25">
      <c r="B1141" s="134"/>
      <c r="C1141" t="s">
        <v>430</v>
      </c>
    </row>
    <row r="1142" spans="2:3" x14ac:dyDescent="0.25">
      <c r="B1142" s="134"/>
      <c r="C1142" t="s">
        <v>431</v>
      </c>
    </row>
    <row r="1143" spans="2:3" x14ac:dyDescent="0.25">
      <c r="B1143" s="134"/>
    </row>
    <row r="1144" spans="2:3" x14ac:dyDescent="0.25">
      <c r="B1144" s="134"/>
      <c r="C1144" s="20" t="s">
        <v>2474</v>
      </c>
    </row>
    <row r="1145" spans="2:3" ht="30" x14ac:dyDescent="0.25">
      <c r="B1145" s="134"/>
      <c r="C1145" s="160" t="s">
        <v>952</v>
      </c>
    </row>
    <row r="1146" spans="2:3" x14ac:dyDescent="0.25">
      <c r="B1146" s="134"/>
      <c r="C1146" s="159"/>
    </row>
    <row r="1147" spans="2:3" x14ac:dyDescent="0.25">
      <c r="B1147" s="134"/>
      <c r="C1147" s="363" t="s">
        <v>2326</v>
      </c>
    </row>
    <row r="1148" spans="2:3" x14ac:dyDescent="0.25">
      <c r="B1148" s="134"/>
      <c r="C1148" s="159" t="s">
        <v>954</v>
      </c>
    </row>
    <row r="1149" spans="2:3" x14ac:dyDescent="0.25">
      <c r="B1149" s="134"/>
      <c r="C1149" s="159" t="s">
        <v>955</v>
      </c>
    </row>
    <row r="1150" spans="2:3" x14ac:dyDescent="0.25">
      <c r="B1150" s="134"/>
      <c r="C1150" s="159" t="s">
        <v>956</v>
      </c>
    </row>
    <row r="1151" spans="2:3" x14ac:dyDescent="0.25">
      <c r="B1151" s="134"/>
      <c r="C1151" s="159" t="s">
        <v>957</v>
      </c>
    </row>
    <row r="1152" spans="2:3" x14ac:dyDescent="0.25">
      <c r="B1152" s="134"/>
      <c r="C1152" s="159" t="s">
        <v>958</v>
      </c>
    </row>
    <row r="1153" spans="2:3" x14ac:dyDescent="0.25">
      <c r="B1153" s="134"/>
      <c r="C1153" s="159"/>
    </row>
    <row r="1154" spans="2:3" x14ac:dyDescent="0.25">
      <c r="B1154" s="134"/>
      <c r="C1154" s="225" t="s">
        <v>2600</v>
      </c>
    </row>
    <row r="1155" spans="2:3" x14ac:dyDescent="0.25">
      <c r="B1155" s="134"/>
    </row>
    <row r="1156" spans="2:3" x14ac:dyDescent="0.25">
      <c r="B1156" s="134"/>
      <c r="C1156" s="20" t="s">
        <v>2930</v>
      </c>
    </row>
    <row r="1157" spans="2:3" ht="30" x14ac:dyDescent="0.25">
      <c r="B1157" s="134"/>
      <c r="C1157" s="67" t="s">
        <v>2928</v>
      </c>
    </row>
    <row r="1158" spans="2:3" x14ac:dyDescent="0.25">
      <c r="B1158" s="134"/>
      <c r="C1158" t="s">
        <v>432</v>
      </c>
    </row>
    <row r="1159" spans="2:3" x14ac:dyDescent="0.25">
      <c r="B1159" s="134"/>
      <c r="C1159" t="s">
        <v>433</v>
      </c>
    </row>
    <row r="1160" spans="2:3" x14ac:dyDescent="0.25">
      <c r="B1160" s="134"/>
    </row>
    <row r="1161" spans="2:3" x14ac:dyDescent="0.25">
      <c r="B1161" s="134"/>
      <c r="C1161" t="s">
        <v>2931</v>
      </c>
    </row>
    <row r="1162" spans="2:3" ht="45" x14ac:dyDescent="0.25">
      <c r="B1162" s="134"/>
      <c r="C1162" s="67" t="s">
        <v>2929</v>
      </c>
    </row>
    <row r="1163" spans="2:3" x14ac:dyDescent="0.25">
      <c r="B1163" s="134"/>
    </row>
    <row r="1164" spans="2:3" x14ac:dyDescent="0.25">
      <c r="B1164" s="134"/>
      <c r="C1164" t="s">
        <v>425</v>
      </c>
    </row>
    <row r="1165" spans="2:3" x14ac:dyDescent="0.25">
      <c r="B1165" s="134"/>
      <c r="C1165" t="s">
        <v>434</v>
      </c>
    </row>
    <row r="1166" spans="2:3" x14ac:dyDescent="0.25">
      <c r="B1166" s="134"/>
      <c r="C1166" s="50" t="s">
        <v>435</v>
      </c>
    </row>
    <row r="1167" spans="2:3" x14ac:dyDescent="0.25">
      <c r="B1167" s="134"/>
      <c r="C1167" s="50" t="s">
        <v>436</v>
      </c>
    </row>
    <row r="1168" spans="2:3" x14ac:dyDescent="0.25">
      <c r="B1168" s="134"/>
      <c r="C1168" s="125" t="s">
        <v>1600</v>
      </c>
    </row>
    <row r="1169" spans="2:3" x14ac:dyDescent="0.25">
      <c r="B1169" s="134"/>
      <c r="C1169" t="s">
        <v>1919</v>
      </c>
    </row>
    <row r="1170" spans="2:3" x14ac:dyDescent="0.25">
      <c r="B1170" s="134"/>
      <c r="C1170" t="s">
        <v>1601</v>
      </c>
    </row>
    <row r="1171" spans="2:3" x14ac:dyDescent="0.25">
      <c r="B1171" s="134"/>
    </row>
    <row r="1172" spans="2:3" x14ac:dyDescent="0.25">
      <c r="B1172" s="134"/>
      <c r="C1172" t="s">
        <v>437</v>
      </c>
    </row>
    <row r="1173" spans="2:3" x14ac:dyDescent="0.25">
      <c r="B1173" s="134"/>
      <c r="C1173" t="s">
        <v>438</v>
      </c>
    </row>
    <row r="1174" spans="2:3" x14ac:dyDescent="0.25">
      <c r="B1174" s="134"/>
      <c r="C1174" t="s">
        <v>439</v>
      </c>
    </row>
    <row r="1175" spans="2:3" x14ac:dyDescent="0.25">
      <c r="B1175" s="134"/>
      <c r="C1175" t="s">
        <v>2827</v>
      </c>
    </row>
    <row r="1176" spans="2:3" x14ac:dyDescent="0.25">
      <c r="B1176" s="134"/>
    </row>
    <row r="1177" spans="2:3" x14ac:dyDescent="0.25">
      <c r="B1177" s="134"/>
      <c r="C1177" t="s">
        <v>440</v>
      </c>
    </row>
    <row r="1178" spans="2:3" ht="30" x14ac:dyDescent="0.25">
      <c r="B1178" s="134"/>
      <c r="C1178" s="67" t="s">
        <v>1092</v>
      </c>
    </row>
    <row r="1179" spans="2:3" x14ac:dyDescent="0.25">
      <c r="B1179" s="134"/>
    </row>
    <row r="1180" spans="2:3" x14ac:dyDescent="0.25">
      <c r="B1180" s="134"/>
      <c r="C1180" t="s">
        <v>441</v>
      </c>
    </row>
    <row r="1181" spans="2:3" x14ac:dyDescent="0.25">
      <c r="B1181" s="134"/>
      <c r="C1181" t="s">
        <v>442</v>
      </c>
    </row>
    <row r="1182" spans="2:3" x14ac:dyDescent="0.25">
      <c r="B1182" s="134"/>
      <c r="C1182" t="s">
        <v>443</v>
      </c>
    </row>
    <row r="1183" spans="2:3" x14ac:dyDescent="0.25">
      <c r="B1183" s="134"/>
      <c r="C1183" t="s">
        <v>444</v>
      </c>
    </row>
    <row r="1184" spans="2:3" x14ac:dyDescent="0.25">
      <c r="B1184" s="134"/>
      <c r="C1184" t="s">
        <v>2831</v>
      </c>
    </row>
    <row r="1185" spans="2:3" x14ac:dyDescent="0.25">
      <c r="B1185" s="134"/>
      <c r="C1185" t="s">
        <v>445</v>
      </c>
    </row>
    <row r="1186" spans="2:3" x14ac:dyDescent="0.25">
      <c r="B1186" s="134"/>
      <c r="C1186" t="s">
        <v>2829</v>
      </c>
    </row>
    <row r="1187" spans="2:3" x14ac:dyDescent="0.25">
      <c r="B1187" s="134"/>
      <c r="C1187" t="s">
        <v>2830</v>
      </c>
    </row>
    <row r="1188" spans="2:3" x14ac:dyDescent="0.25">
      <c r="B1188" s="134"/>
    </row>
    <row r="1189" spans="2:3" x14ac:dyDescent="0.25">
      <c r="B1189" s="134"/>
      <c r="C1189" t="s">
        <v>446</v>
      </c>
    </row>
  </sheetData>
  <mergeCells count="59">
    <mergeCell ref="D465:F465"/>
    <mergeCell ref="G1067:G1070"/>
    <mergeCell ref="F1067:F1070"/>
    <mergeCell ref="G1075:G1076"/>
    <mergeCell ref="G1078:G1079"/>
    <mergeCell ref="G1080:G1081"/>
    <mergeCell ref="E1088:E1089"/>
    <mergeCell ref="F1082:F1083"/>
    <mergeCell ref="E1082:E1083"/>
    <mergeCell ref="G1082:G1083"/>
    <mergeCell ref="F1084:F1087"/>
    <mergeCell ref="E1084:E1087"/>
    <mergeCell ref="G1084:G1087"/>
    <mergeCell ref="G1088:G1089"/>
    <mergeCell ref="F1088:F1089"/>
    <mergeCell ref="E1067:E1070"/>
    <mergeCell ref="F1080:F1081"/>
    <mergeCell ref="E1078:E1079"/>
    <mergeCell ref="E1080:E1081"/>
    <mergeCell ref="F1078:F1079"/>
    <mergeCell ref="E1075:E1076"/>
    <mergeCell ref="F1075:F1076"/>
    <mergeCell ref="E1060:E1061"/>
    <mergeCell ref="F1060:F1061"/>
    <mergeCell ref="G1060:G1061"/>
    <mergeCell ref="F1062:F1065"/>
    <mergeCell ref="E1062:E1065"/>
    <mergeCell ref="G1062:G1065"/>
    <mergeCell ref="E1056:E1059"/>
    <mergeCell ref="E1046:E1048"/>
    <mergeCell ref="F1046:F1048"/>
    <mergeCell ref="G1046:G1048"/>
    <mergeCell ref="F1050:F1055"/>
    <mergeCell ref="E1050:E1055"/>
    <mergeCell ref="G1050:G1055"/>
    <mergeCell ref="G1056:G1059"/>
    <mergeCell ref="F1056:F1059"/>
    <mergeCell ref="E1:H3"/>
    <mergeCell ref="E156:E157"/>
    <mergeCell ref="E158:E159"/>
    <mergeCell ref="E161:E162"/>
    <mergeCell ref="E164:E165"/>
    <mergeCell ref="E151:E152"/>
    <mergeCell ref="B6:B98"/>
    <mergeCell ref="C206:C208"/>
    <mergeCell ref="C209:C216"/>
    <mergeCell ref="E153:E154"/>
    <mergeCell ref="E167:E168"/>
    <mergeCell ref="C265:C282"/>
    <mergeCell ref="C217:C234"/>
    <mergeCell ref="E169:E170"/>
    <mergeCell ref="E171:E172"/>
    <mergeCell ref="E173:E174"/>
    <mergeCell ref="E175:E178"/>
    <mergeCell ref="F177:F178"/>
    <mergeCell ref="G177:G178"/>
    <mergeCell ref="H177:H178"/>
    <mergeCell ref="C254:C256"/>
    <mergeCell ref="C257:C264"/>
  </mergeCells>
  <hyperlinks>
    <hyperlink ref="C765" location="'Ogólne zasady'!E474" display="Informacje techniczne" xr:uid="{00000000-0004-0000-0300-000000000000}"/>
    <hyperlink ref="F1050" r:id="rId1" xr:uid="{00000000-0004-0000-0300-000001000000}"/>
    <hyperlink ref="F1060" r:id="rId2" xr:uid="{00000000-0004-0000-0300-000002000000}"/>
    <hyperlink ref="F1062" r:id="rId3" xr:uid="{00000000-0004-0000-0300-000003000000}"/>
    <hyperlink ref="C679" r:id="rId4" display="Wizualizacja" xr:uid="{6207A6E4-2E1F-4055-A71E-C51436BE833C}"/>
    <hyperlink ref="C656" r:id="rId5" xr:uid="{4E67FA71-579D-451F-9FBE-27814A5AAE8B}"/>
    <hyperlink ref="C674" r:id="rId6" xr:uid="{3E3CCC85-9350-4865-9A17-2B57E7E7E8A5}"/>
    <hyperlink ref="C1154" r:id="rId7" xr:uid="{D87028EB-A3B2-41EE-B4E2-D796CBE1DD48}"/>
  </hyperlinks>
  <pageMargins left="0.7" right="0.7" top="0.75" bottom="0.75" header="0.3" footer="0.3"/>
  <pageSetup paperSize="9" orientation="portrait" horizontalDpi="300" verticalDpi="300" r:id="rId8"/>
  <ignoredErrors>
    <ignoredError sqref="F1071" numberStoredAsText="1"/>
  </ignoredErrors>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B1:N420"/>
  <sheetViews>
    <sheetView zoomScaleNormal="100" workbookViewId="0">
      <pane ySplit="4" topLeftCell="A5" activePane="bottomLeft" state="frozen"/>
      <selection activeCell="A1120" sqref="A1120"/>
      <selection pane="bottomLeft" activeCell="C7" sqref="C7"/>
    </sheetView>
  </sheetViews>
  <sheetFormatPr defaultRowHeight="15" outlineLevelRow="1" x14ac:dyDescent="0.25"/>
  <cols>
    <col min="1" max="1" width="7.85546875" customWidth="1"/>
    <col min="2" max="2" width="14.28515625" customWidth="1"/>
    <col min="3" max="3" width="131.5703125" customWidth="1"/>
    <col min="4" max="4" width="5.7109375" customWidth="1"/>
    <col min="5" max="5" width="33" customWidth="1"/>
    <col min="6" max="6" width="27.140625" customWidth="1"/>
    <col min="7" max="7" width="29.140625" customWidth="1"/>
    <col min="8" max="8" width="22.42578125" customWidth="1"/>
  </cols>
  <sheetData>
    <row r="1" spans="2:14" s="1" customFormat="1" ht="12.75" customHeight="1" x14ac:dyDescent="0.25">
      <c r="B1" s="72"/>
      <c r="C1" s="72"/>
      <c r="D1" s="71"/>
      <c r="E1" s="452"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F1" s="452"/>
      <c r="G1" s="452"/>
      <c r="H1" s="452"/>
      <c r="I1" s="5"/>
      <c r="J1" s="5"/>
      <c r="K1" s="5"/>
      <c r="L1" s="5"/>
      <c r="M1" s="5"/>
      <c r="N1" s="5"/>
    </row>
    <row r="2" spans="2:14" s="1" customFormat="1" ht="12.75" customHeight="1" x14ac:dyDescent="0.25">
      <c r="B2" s="72"/>
      <c r="C2" s="72"/>
      <c r="D2" s="71"/>
      <c r="E2" s="452"/>
      <c r="F2" s="452"/>
      <c r="G2" s="452"/>
      <c r="H2" s="452"/>
      <c r="I2" s="5"/>
      <c r="J2" s="5"/>
      <c r="K2" s="5"/>
      <c r="L2" s="5"/>
      <c r="M2" s="5"/>
      <c r="N2" s="5"/>
    </row>
    <row r="3" spans="2:14" s="1" customFormat="1" ht="12.75" customHeight="1" x14ac:dyDescent="0.25">
      <c r="B3" s="72"/>
      <c r="C3" s="72"/>
      <c r="D3" s="71"/>
      <c r="E3" s="452"/>
      <c r="F3" s="452"/>
      <c r="G3" s="452"/>
      <c r="H3" s="452"/>
      <c r="I3" s="5"/>
      <c r="J3" s="5"/>
      <c r="K3" s="5"/>
      <c r="L3" s="5"/>
      <c r="M3" s="5"/>
      <c r="N3" s="5"/>
    </row>
    <row r="4" spans="2:14" s="3" customFormat="1" ht="12.75" customHeight="1" x14ac:dyDescent="0.25">
      <c r="B4" s="73"/>
      <c r="C4" s="4" t="s">
        <v>4</v>
      </c>
      <c r="D4" s="73"/>
      <c r="E4" s="73"/>
      <c r="F4" s="73"/>
      <c r="G4" s="73"/>
      <c r="H4" s="73"/>
      <c r="I4" s="73"/>
      <c r="J4" s="73"/>
      <c r="K4" s="73"/>
      <c r="L4" s="73"/>
      <c r="M4" s="73"/>
      <c r="N4" s="73"/>
    </row>
    <row r="6" spans="2:14" ht="18.75" x14ac:dyDescent="0.3">
      <c r="B6" s="505" t="s">
        <v>2342</v>
      </c>
      <c r="C6" s="21" t="s">
        <v>2520</v>
      </c>
    </row>
    <row r="7" spans="2:14" x14ac:dyDescent="0.25">
      <c r="B7" s="505"/>
    </row>
    <row r="8" spans="2:14" ht="18.75" x14ac:dyDescent="0.3">
      <c r="B8" s="505"/>
      <c r="C8" s="21" t="s">
        <v>2521</v>
      </c>
    </row>
    <row r="9" spans="2:14" outlineLevel="1" x14ac:dyDescent="0.25">
      <c r="B9" s="505"/>
      <c r="C9" t="s">
        <v>46</v>
      </c>
    </row>
    <row r="10" spans="2:14" outlineLevel="1" x14ac:dyDescent="0.25">
      <c r="B10" s="505"/>
      <c r="C10" t="s">
        <v>47</v>
      </c>
    </row>
    <row r="11" spans="2:14" outlineLevel="1" x14ac:dyDescent="0.25">
      <c r="B11" s="505"/>
      <c r="C11" t="s">
        <v>48</v>
      </c>
    </row>
    <row r="12" spans="2:14" outlineLevel="1" x14ac:dyDescent="0.25">
      <c r="B12" s="505"/>
      <c r="C12" t="s">
        <v>49</v>
      </c>
    </row>
    <row r="13" spans="2:14" outlineLevel="1" x14ac:dyDescent="0.25">
      <c r="B13" s="505"/>
      <c r="C13" t="s">
        <v>50</v>
      </c>
    </row>
    <row r="14" spans="2:14" outlineLevel="1" x14ac:dyDescent="0.25">
      <c r="B14" s="505"/>
      <c r="C14" t="s">
        <v>51</v>
      </c>
    </row>
    <row r="15" spans="2:14" x14ac:dyDescent="0.25">
      <c r="B15" s="505"/>
    </row>
    <row r="16" spans="2:14" ht="18.75" x14ac:dyDescent="0.3">
      <c r="B16" s="505"/>
      <c r="C16" s="21" t="s">
        <v>2522</v>
      </c>
    </row>
    <row r="17" spans="2:3" ht="30" outlineLevel="1" x14ac:dyDescent="0.25">
      <c r="B17" s="505"/>
      <c r="C17" s="67" t="s">
        <v>1038</v>
      </c>
    </row>
    <row r="18" spans="2:3" x14ac:dyDescent="0.25">
      <c r="B18" s="505"/>
    </row>
    <row r="19" spans="2:3" ht="18.75" x14ac:dyDescent="0.3">
      <c r="B19" s="505"/>
      <c r="C19" s="21" t="s">
        <v>2523</v>
      </c>
    </row>
    <row r="20" spans="2:3" x14ac:dyDescent="0.25">
      <c r="B20" s="505"/>
      <c r="C20" t="s">
        <v>1039</v>
      </c>
    </row>
    <row r="21" spans="2:3" ht="30" x14ac:dyDescent="0.25">
      <c r="B21" s="505"/>
      <c r="C21" s="67" t="s">
        <v>1040</v>
      </c>
    </row>
    <row r="22" spans="2:3" ht="45" x14ac:dyDescent="0.25">
      <c r="B22" s="505"/>
      <c r="C22" s="67" t="s">
        <v>2300</v>
      </c>
    </row>
    <row r="23" spans="2:3" x14ac:dyDescent="0.25">
      <c r="B23" s="505"/>
    </row>
    <row r="24" spans="2:3" x14ac:dyDescent="0.25">
      <c r="B24" s="505"/>
      <c r="C24" t="s">
        <v>47</v>
      </c>
    </row>
    <row r="25" spans="2:3" x14ac:dyDescent="0.25">
      <c r="B25" s="505"/>
      <c r="C25" t="s">
        <v>48</v>
      </c>
    </row>
    <row r="26" spans="2:3" x14ac:dyDescent="0.25">
      <c r="B26" s="505"/>
      <c r="C26" t="s">
        <v>49</v>
      </c>
    </row>
    <row r="27" spans="2:3" x14ac:dyDescent="0.25">
      <c r="B27" s="505"/>
      <c r="C27" t="s">
        <v>51</v>
      </c>
    </row>
    <row r="28" spans="2:3" ht="45" x14ac:dyDescent="0.25">
      <c r="B28" s="505"/>
      <c r="C28" s="67" t="s">
        <v>1041</v>
      </c>
    </row>
    <row r="29" spans="2:3" ht="30" x14ac:dyDescent="0.25">
      <c r="B29" s="505"/>
      <c r="C29" s="67" t="s">
        <v>1042</v>
      </c>
    </row>
    <row r="30" spans="2:3" x14ac:dyDescent="0.25">
      <c r="B30" s="505"/>
    </row>
    <row r="31" spans="2:3" ht="18.75" x14ac:dyDescent="0.3">
      <c r="B31" s="505"/>
      <c r="C31" s="21" t="s">
        <v>2524</v>
      </c>
    </row>
    <row r="32" spans="2:3" ht="30" outlineLevel="1" x14ac:dyDescent="0.25">
      <c r="B32" s="505"/>
      <c r="C32" s="67" t="s">
        <v>1043</v>
      </c>
    </row>
    <row r="33" spans="2:3" x14ac:dyDescent="0.25">
      <c r="B33" s="505"/>
    </row>
    <row r="34" spans="2:3" ht="18.75" x14ac:dyDescent="0.3">
      <c r="B34" s="505"/>
      <c r="C34" s="21" t="s">
        <v>2525</v>
      </c>
    </row>
    <row r="35" spans="2:3" ht="30" outlineLevel="1" x14ac:dyDescent="0.25">
      <c r="B35" s="505"/>
      <c r="C35" s="67" t="s">
        <v>1044</v>
      </c>
    </row>
    <row r="36" spans="2:3" x14ac:dyDescent="0.25">
      <c r="B36" s="505"/>
    </row>
    <row r="37" spans="2:3" ht="18.75" x14ac:dyDescent="0.3">
      <c r="B37" s="505"/>
      <c r="C37" s="21" t="s">
        <v>2526</v>
      </c>
    </row>
    <row r="38" spans="2:3" outlineLevel="1" x14ac:dyDescent="0.25">
      <c r="B38" s="505"/>
      <c r="C38" t="s">
        <v>52</v>
      </c>
    </row>
    <row r="39" spans="2:3" outlineLevel="1" x14ac:dyDescent="0.25">
      <c r="B39" s="505"/>
      <c r="C39" t="s">
        <v>53</v>
      </c>
    </row>
    <row r="40" spans="2:3" outlineLevel="1" x14ac:dyDescent="0.25">
      <c r="B40" s="505"/>
      <c r="C40" t="s">
        <v>54</v>
      </c>
    </row>
    <row r="41" spans="2:3" outlineLevel="1" x14ac:dyDescent="0.25">
      <c r="B41" s="505"/>
      <c r="C41" t="s">
        <v>55</v>
      </c>
    </row>
    <row r="42" spans="2:3" outlineLevel="1" x14ac:dyDescent="0.25">
      <c r="B42" s="505"/>
      <c r="C42" t="s">
        <v>56</v>
      </c>
    </row>
    <row r="43" spans="2:3" outlineLevel="1" x14ac:dyDescent="0.25">
      <c r="B43" s="505"/>
      <c r="C43" t="s">
        <v>57</v>
      </c>
    </row>
    <row r="44" spans="2:3" outlineLevel="1" x14ac:dyDescent="0.25">
      <c r="B44" s="505"/>
      <c r="C44" t="s">
        <v>58</v>
      </c>
    </row>
    <row r="45" spans="2:3" outlineLevel="1" x14ac:dyDescent="0.25">
      <c r="B45" s="505"/>
      <c r="C45" t="s">
        <v>59</v>
      </c>
    </row>
    <row r="46" spans="2:3" outlineLevel="1" x14ac:dyDescent="0.25">
      <c r="B46" s="505"/>
      <c r="C46" t="s">
        <v>60</v>
      </c>
    </row>
    <row r="47" spans="2:3" x14ac:dyDescent="0.25">
      <c r="B47" s="505"/>
    </row>
    <row r="48" spans="2:3" ht="18.75" x14ac:dyDescent="0.3">
      <c r="B48" s="505"/>
      <c r="C48" s="21" t="s">
        <v>2527</v>
      </c>
    </row>
    <row r="49" spans="2:3" ht="60" outlineLevel="1" x14ac:dyDescent="0.25">
      <c r="B49" s="505"/>
      <c r="C49" s="67" t="s">
        <v>1025</v>
      </c>
    </row>
    <row r="50" spans="2:3" ht="45" outlineLevel="1" x14ac:dyDescent="0.25">
      <c r="B50" s="505"/>
      <c r="C50" s="67" t="s">
        <v>1026</v>
      </c>
    </row>
    <row r="51" spans="2:3" x14ac:dyDescent="0.25">
      <c r="B51" s="505"/>
    </row>
    <row r="52" spans="2:3" ht="18.75" x14ac:dyDescent="0.3">
      <c r="B52" s="505"/>
      <c r="C52" s="21" t="s">
        <v>2528</v>
      </c>
    </row>
    <row r="53" spans="2:3" ht="45" outlineLevel="1" x14ac:dyDescent="0.25">
      <c r="B53" s="505"/>
      <c r="C53" s="67" t="s">
        <v>1045</v>
      </c>
    </row>
    <row r="56" spans="2:3" ht="18.75" x14ac:dyDescent="0.3">
      <c r="B56" s="135"/>
      <c r="C56" s="21" t="s">
        <v>2529</v>
      </c>
    </row>
    <row r="57" spans="2:3" x14ac:dyDescent="0.25">
      <c r="B57" s="135"/>
    </row>
    <row r="58" spans="2:3" x14ac:dyDescent="0.25">
      <c r="B58" s="135"/>
      <c r="C58" s="20" t="s">
        <v>2392</v>
      </c>
    </row>
    <row r="59" spans="2:3" ht="45" x14ac:dyDescent="0.25">
      <c r="B59" s="135"/>
      <c r="C59" s="67" t="s">
        <v>1046</v>
      </c>
    </row>
    <row r="60" spans="2:3" x14ac:dyDescent="0.25">
      <c r="B60" s="135"/>
    </row>
    <row r="61" spans="2:3" x14ac:dyDescent="0.25">
      <c r="B61" s="135"/>
      <c r="C61" s="20" t="s">
        <v>2530</v>
      </c>
    </row>
    <row r="62" spans="2:3" x14ac:dyDescent="0.25">
      <c r="B62" s="135"/>
      <c r="C62" t="s">
        <v>448</v>
      </c>
    </row>
    <row r="63" spans="2:3" x14ac:dyDescent="0.25">
      <c r="B63" s="135"/>
      <c r="C63" t="s">
        <v>132</v>
      </c>
    </row>
    <row r="64" spans="2:3" x14ac:dyDescent="0.25">
      <c r="B64" s="135"/>
      <c r="C64" t="s">
        <v>449</v>
      </c>
    </row>
    <row r="65" spans="2:3" x14ac:dyDescent="0.25">
      <c r="B65" s="135"/>
    </row>
    <row r="66" spans="2:3" x14ac:dyDescent="0.25">
      <c r="B66" s="135"/>
      <c r="C66" t="s">
        <v>120</v>
      </c>
    </row>
    <row r="67" spans="2:3" ht="30" x14ac:dyDescent="0.25">
      <c r="B67" s="135"/>
      <c r="C67" s="67" t="s">
        <v>1085</v>
      </c>
    </row>
    <row r="68" spans="2:3" ht="30" x14ac:dyDescent="0.25">
      <c r="B68" s="135"/>
      <c r="C68" s="67" t="s">
        <v>1084</v>
      </c>
    </row>
    <row r="69" spans="2:3" ht="30" x14ac:dyDescent="0.25">
      <c r="B69" s="135"/>
      <c r="C69" s="67" t="s">
        <v>1083</v>
      </c>
    </row>
    <row r="70" spans="2:3" x14ac:dyDescent="0.25">
      <c r="B70" s="135"/>
      <c r="C70" t="s">
        <v>450</v>
      </c>
    </row>
    <row r="71" spans="2:3" x14ac:dyDescent="0.25">
      <c r="B71" s="135"/>
      <c r="C71" t="s">
        <v>122</v>
      </c>
    </row>
    <row r="72" spans="2:3" x14ac:dyDescent="0.25">
      <c r="B72" s="135"/>
      <c r="C72" t="s">
        <v>123</v>
      </c>
    </row>
    <row r="73" spans="2:3" x14ac:dyDescent="0.25">
      <c r="B73" s="135"/>
      <c r="C73" t="s">
        <v>124</v>
      </c>
    </row>
    <row r="74" spans="2:3" x14ac:dyDescent="0.25">
      <c r="B74" s="135"/>
    </row>
    <row r="75" spans="2:3" ht="30" x14ac:dyDescent="0.25">
      <c r="B75" s="135"/>
      <c r="C75" s="67" t="s">
        <v>1082</v>
      </c>
    </row>
    <row r="76" spans="2:3" x14ac:dyDescent="0.25">
      <c r="B76" s="135"/>
    </row>
    <row r="77" spans="2:3" x14ac:dyDescent="0.25">
      <c r="B77" s="135"/>
      <c r="C77" s="20" t="s">
        <v>2531</v>
      </c>
    </row>
    <row r="78" spans="2:3" ht="30" x14ac:dyDescent="0.25">
      <c r="B78" s="135"/>
      <c r="C78" s="67" t="s">
        <v>1081</v>
      </c>
    </row>
    <row r="79" spans="2:3" x14ac:dyDescent="0.25">
      <c r="B79" s="135"/>
      <c r="C79" t="s">
        <v>132</v>
      </c>
    </row>
    <row r="80" spans="2:3" x14ac:dyDescent="0.25">
      <c r="B80" s="135"/>
      <c r="C80" t="s">
        <v>451</v>
      </c>
    </row>
    <row r="81" spans="2:3" x14ac:dyDescent="0.25">
      <c r="B81" s="135"/>
    </row>
    <row r="82" spans="2:3" x14ac:dyDescent="0.25">
      <c r="B82" s="135"/>
      <c r="C82" t="s">
        <v>120</v>
      </c>
    </row>
    <row r="83" spans="2:3" x14ac:dyDescent="0.25">
      <c r="B83" s="135"/>
      <c r="C83" t="s">
        <v>452</v>
      </c>
    </row>
    <row r="84" spans="2:3" ht="30" x14ac:dyDescent="0.25">
      <c r="B84" s="135"/>
      <c r="C84" s="67" t="s">
        <v>1080</v>
      </c>
    </row>
    <row r="85" spans="2:3" x14ac:dyDescent="0.25">
      <c r="B85" s="135"/>
      <c r="C85" t="s">
        <v>453</v>
      </c>
    </row>
    <row r="86" spans="2:3" ht="30" x14ac:dyDescent="0.25">
      <c r="B86" s="135"/>
      <c r="C86" s="67" t="s">
        <v>1079</v>
      </c>
    </row>
    <row r="87" spans="2:3" x14ac:dyDescent="0.25">
      <c r="B87" s="135"/>
      <c r="C87" t="s">
        <v>454</v>
      </c>
    </row>
    <row r="88" spans="2:3" x14ac:dyDescent="0.25">
      <c r="B88" s="135"/>
      <c r="C88" t="s">
        <v>123</v>
      </c>
    </row>
    <row r="89" spans="2:3" x14ac:dyDescent="0.25">
      <c r="B89" s="135"/>
      <c r="C89" t="s">
        <v>124</v>
      </c>
    </row>
    <row r="90" spans="2:3" x14ac:dyDescent="0.25">
      <c r="B90" s="135"/>
    </row>
    <row r="91" spans="2:3" x14ac:dyDescent="0.25">
      <c r="B91" s="135"/>
      <c r="C91" s="20" t="s">
        <v>2532</v>
      </c>
    </row>
    <row r="92" spans="2:3" ht="30" x14ac:dyDescent="0.25">
      <c r="B92" s="135"/>
      <c r="C92" s="67" t="s">
        <v>1017</v>
      </c>
    </row>
    <row r="93" spans="2:3" x14ac:dyDescent="0.25">
      <c r="B93" s="135"/>
      <c r="C93" t="s">
        <v>132</v>
      </c>
    </row>
    <row r="94" spans="2:3" ht="45" customHeight="1" x14ac:dyDescent="0.25">
      <c r="B94" s="135"/>
      <c r="C94" s="67" t="s">
        <v>1980</v>
      </c>
    </row>
    <row r="95" spans="2:3" x14ac:dyDescent="0.25">
      <c r="B95" s="135"/>
      <c r="C95" s="67"/>
    </row>
    <row r="96" spans="2:3" x14ac:dyDescent="0.25">
      <c r="B96" s="135"/>
      <c r="C96" s="204" t="s">
        <v>2533</v>
      </c>
    </row>
    <row r="97" spans="2:3" x14ac:dyDescent="0.25">
      <c r="B97" s="135"/>
      <c r="C97" s="67" t="s">
        <v>1020</v>
      </c>
    </row>
    <row r="98" spans="2:3" x14ac:dyDescent="0.25">
      <c r="B98" s="135"/>
      <c r="C98" s="67" t="s">
        <v>132</v>
      </c>
    </row>
    <row r="99" spans="2:3" ht="75" x14ac:dyDescent="0.25">
      <c r="B99" s="135"/>
      <c r="C99" s="67" t="s">
        <v>1982</v>
      </c>
    </row>
    <row r="100" spans="2:3" x14ac:dyDescent="0.25">
      <c r="B100" s="135"/>
      <c r="C100" s="41"/>
    </row>
    <row r="101" spans="2:3" x14ac:dyDescent="0.25">
      <c r="B101" s="135"/>
      <c r="C101" s="136" t="s">
        <v>2534</v>
      </c>
    </row>
    <row r="102" spans="2:3" ht="45" x14ac:dyDescent="0.25">
      <c r="B102" s="135"/>
      <c r="C102" s="208" t="s">
        <v>855</v>
      </c>
    </row>
    <row r="103" spans="2:3" x14ac:dyDescent="0.25">
      <c r="B103" s="135"/>
      <c r="C103" s="136"/>
    </row>
    <row r="104" spans="2:3" x14ac:dyDescent="0.25">
      <c r="B104" s="135"/>
      <c r="C104" s="205" t="s">
        <v>1018</v>
      </c>
    </row>
    <row r="105" spans="2:3" x14ac:dyDescent="0.25">
      <c r="B105" s="135"/>
      <c r="C105" s="137" t="s">
        <v>852</v>
      </c>
    </row>
    <row r="106" spans="2:3" ht="30" x14ac:dyDescent="0.25">
      <c r="B106" s="135"/>
      <c r="C106" s="250" t="s">
        <v>2147</v>
      </c>
    </row>
    <row r="107" spans="2:3" x14ac:dyDescent="0.25">
      <c r="B107" s="135"/>
      <c r="C107" s="138"/>
    </row>
    <row r="108" spans="2:3" x14ac:dyDescent="0.25">
      <c r="B108" s="135"/>
      <c r="C108" s="137" t="s">
        <v>853</v>
      </c>
    </row>
    <row r="109" spans="2:3" ht="30" x14ac:dyDescent="0.25">
      <c r="B109" s="135"/>
      <c r="C109" s="250" t="s">
        <v>2148</v>
      </c>
    </row>
    <row r="110" spans="2:3" x14ac:dyDescent="0.25">
      <c r="B110" s="135"/>
      <c r="C110" s="137" t="s">
        <v>854</v>
      </c>
    </row>
    <row r="111" spans="2:3" x14ac:dyDescent="0.25">
      <c r="B111" s="135"/>
      <c r="C111" s="41"/>
    </row>
    <row r="112" spans="2:3" x14ac:dyDescent="0.25">
      <c r="B112" s="135"/>
      <c r="C112" s="20" t="s">
        <v>2535</v>
      </c>
    </row>
    <row r="113" spans="2:3" ht="45" x14ac:dyDescent="0.25">
      <c r="B113" s="135"/>
      <c r="C113" s="67" t="s">
        <v>1078</v>
      </c>
    </row>
    <row r="114" spans="2:3" x14ac:dyDescent="0.25">
      <c r="B114" s="135"/>
    </row>
    <row r="115" spans="2:3" x14ac:dyDescent="0.25">
      <c r="B115" s="135"/>
      <c r="C115" t="s">
        <v>2152</v>
      </c>
    </row>
    <row r="116" spans="2:3" x14ac:dyDescent="0.25">
      <c r="B116" s="135"/>
      <c r="C116" t="s">
        <v>2153</v>
      </c>
    </row>
    <row r="117" spans="2:3" x14ac:dyDescent="0.25">
      <c r="B117" s="135"/>
      <c r="C117" t="s">
        <v>2150</v>
      </c>
    </row>
    <row r="118" spans="2:3" x14ac:dyDescent="0.25">
      <c r="B118" s="135"/>
      <c r="C118" t="s">
        <v>455</v>
      </c>
    </row>
    <row r="119" spans="2:3" x14ac:dyDescent="0.25">
      <c r="B119" s="135"/>
    </row>
    <row r="120" spans="2:3" x14ac:dyDescent="0.25">
      <c r="B120" s="135"/>
      <c r="C120" s="20" t="s">
        <v>2536</v>
      </c>
    </row>
    <row r="121" spans="2:3" x14ac:dyDescent="0.25">
      <c r="B121" s="135"/>
      <c r="C121" s="214" t="s">
        <v>968</v>
      </c>
    </row>
    <row r="122" spans="2:3" x14ac:dyDescent="0.25">
      <c r="B122" s="135"/>
      <c r="C122" s="195" t="s">
        <v>969</v>
      </c>
    </row>
    <row r="123" spans="2:3" x14ac:dyDescent="0.25">
      <c r="B123" s="135"/>
      <c r="C123" s="195" t="s">
        <v>970</v>
      </c>
    </row>
    <row r="124" spans="2:3" x14ac:dyDescent="0.25">
      <c r="B124" s="135"/>
      <c r="C124" s="195"/>
    </row>
    <row r="125" spans="2:3" x14ac:dyDescent="0.25">
      <c r="B125" s="135"/>
      <c r="C125" s="214" t="s">
        <v>971</v>
      </c>
    </row>
    <row r="126" spans="2:3" x14ac:dyDescent="0.25">
      <c r="B126" s="135"/>
      <c r="C126" s="195" t="s">
        <v>972</v>
      </c>
    </row>
    <row r="127" spans="2:3" x14ac:dyDescent="0.25">
      <c r="B127" s="135"/>
      <c r="C127" s="195" t="s">
        <v>973</v>
      </c>
    </row>
    <row r="128" spans="2:3" x14ac:dyDescent="0.25">
      <c r="B128" s="135"/>
      <c r="C128" s="195" t="s">
        <v>974</v>
      </c>
    </row>
    <row r="129" spans="2:3" x14ac:dyDescent="0.25">
      <c r="B129" s="135"/>
      <c r="C129" s="195" t="s">
        <v>976</v>
      </c>
    </row>
    <row r="130" spans="2:3" x14ac:dyDescent="0.25">
      <c r="B130" s="135"/>
      <c r="C130" s="195" t="s">
        <v>975</v>
      </c>
    </row>
    <row r="131" spans="2:3" x14ac:dyDescent="0.25">
      <c r="B131" s="135"/>
      <c r="C131" s="195" t="s">
        <v>977</v>
      </c>
    </row>
    <row r="132" spans="2:3" x14ac:dyDescent="0.25">
      <c r="B132" s="135"/>
      <c r="C132" s="195" t="s">
        <v>978</v>
      </c>
    </row>
    <row r="133" spans="2:3" x14ac:dyDescent="0.25">
      <c r="B133" s="135"/>
      <c r="C133" s="195" t="s">
        <v>979</v>
      </c>
    </row>
    <row r="134" spans="2:3" ht="45" x14ac:dyDescent="0.25">
      <c r="B134" s="135"/>
      <c r="C134" s="215" t="s">
        <v>1176</v>
      </c>
    </row>
    <row r="135" spans="2:3" x14ac:dyDescent="0.25">
      <c r="B135" s="135"/>
      <c r="C135" s="195" t="s">
        <v>980</v>
      </c>
    </row>
    <row r="136" spans="2:3" x14ac:dyDescent="0.25">
      <c r="B136" s="135"/>
      <c r="C136" s="195" t="s">
        <v>981</v>
      </c>
    </row>
    <row r="137" spans="2:3" ht="90" x14ac:dyDescent="0.25">
      <c r="B137" s="135"/>
      <c r="C137" s="399" t="s">
        <v>2821</v>
      </c>
    </row>
    <row r="138" spans="2:3" x14ac:dyDescent="0.25">
      <c r="B138" s="135"/>
      <c r="C138" s="195" t="s">
        <v>982</v>
      </c>
    </row>
    <row r="139" spans="2:3" x14ac:dyDescent="0.25">
      <c r="B139" s="135"/>
    </row>
    <row r="140" spans="2:3" x14ac:dyDescent="0.25">
      <c r="B140" s="135"/>
      <c r="C140" s="20" t="s">
        <v>2663</v>
      </c>
    </row>
    <row r="141" spans="2:3" x14ac:dyDescent="0.25">
      <c r="B141" s="135"/>
      <c r="C141" s="394" t="s">
        <v>2736</v>
      </c>
    </row>
    <row r="142" spans="2:3" x14ac:dyDescent="0.25">
      <c r="B142" s="135"/>
      <c r="C142" s="393" t="s">
        <v>2708</v>
      </c>
    </row>
    <row r="143" spans="2:3" x14ac:dyDescent="0.25">
      <c r="B143" s="135"/>
      <c r="C143" s="393" t="s">
        <v>2709</v>
      </c>
    </row>
    <row r="144" spans="2:3" x14ac:dyDescent="0.25">
      <c r="B144" s="135"/>
      <c r="C144" s="393" t="s">
        <v>2719</v>
      </c>
    </row>
    <row r="145" spans="2:3" x14ac:dyDescent="0.25">
      <c r="B145" s="135"/>
      <c r="C145" s="393" t="s">
        <v>2710</v>
      </c>
    </row>
    <row r="146" spans="2:3" x14ac:dyDescent="0.25">
      <c r="B146" s="135"/>
      <c r="C146" s="393"/>
    </row>
    <row r="147" spans="2:3" x14ac:dyDescent="0.25">
      <c r="B147" s="135"/>
      <c r="C147" s="393" t="s">
        <v>2711</v>
      </c>
    </row>
    <row r="148" spans="2:3" x14ac:dyDescent="0.25">
      <c r="B148" s="135"/>
      <c r="C148" s="393" t="s">
        <v>2712</v>
      </c>
    </row>
    <row r="149" spans="2:3" x14ac:dyDescent="0.25">
      <c r="B149" s="135"/>
      <c r="C149" s="393" t="s">
        <v>2713</v>
      </c>
    </row>
    <row r="150" spans="2:3" x14ac:dyDescent="0.25">
      <c r="B150" s="135"/>
      <c r="C150" s="393" t="s">
        <v>2714</v>
      </c>
    </row>
    <row r="151" spans="2:3" x14ac:dyDescent="0.25">
      <c r="B151" s="135"/>
      <c r="C151" s="393" t="s">
        <v>2715</v>
      </c>
    </row>
    <row r="152" spans="2:3" x14ac:dyDescent="0.25">
      <c r="B152" s="135"/>
    </row>
    <row r="153" spans="2:3" x14ac:dyDescent="0.25">
      <c r="B153" s="135"/>
      <c r="C153" s="20" t="s">
        <v>2664</v>
      </c>
    </row>
    <row r="154" spans="2:3" ht="30" customHeight="1" x14ac:dyDescent="0.25">
      <c r="B154" s="135"/>
      <c r="C154" s="67" t="s">
        <v>2356</v>
      </c>
    </row>
    <row r="155" spans="2:3" ht="30" x14ac:dyDescent="0.25">
      <c r="B155" s="135"/>
      <c r="C155" s="67" t="s">
        <v>2360</v>
      </c>
    </row>
    <row r="156" spans="2:3" x14ac:dyDescent="0.25">
      <c r="B156" s="135"/>
    </row>
    <row r="157" spans="2:3" x14ac:dyDescent="0.25">
      <c r="B157" s="135"/>
      <c r="C157" t="s">
        <v>457</v>
      </c>
    </row>
    <row r="158" spans="2:3" x14ac:dyDescent="0.25">
      <c r="B158" s="135"/>
      <c r="C158" t="s">
        <v>2359</v>
      </c>
    </row>
    <row r="159" spans="2:3" x14ac:dyDescent="0.25">
      <c r="B159" s="135"/>
      <c r="C159" t="s">
        <v>2355</v>
      </c>
    </row>
    <row r="160" spans="2:3" x14ac:dyDescent="0.25">
      <c r="B160" s="135"/>
      <c r="C160" t="s">
        <v>1977</v>
      </c>
    </row>
    <row r="161" spans="2:3" x14ac:dyDescent="0.25">
      <c r="B161" s="135"/>
      <c r="C161" t="s">
        <v>184</v>
      </c>
    </row>
    <row r="162" spans="2:3" x14ac:dyDescent="0.25">
      <c r="B162" s="135"/>
      <c r="C162" s="67"/>
    </row>
    <row r="163" spans="2:3" x14ac:dyDescent="0.25">
      <c r="B163" s="135"/>
      <c r="C163" t="s">
        <v>458</v>
      </c>
    </row>
    <row r="164" spans="2:3" x14ac:dyDescent="0.25">
      <c r="B164" s="135"/>
    </row>
    <row r="165" spans="2:3" x14ac:dyDescent="0.25">
      <c r="B165" s="135"/>
      <c r="C165" s="20" t="s">
        <v>2665</v>
      </c>
    </row>
    <row r="166" spans="2:3" x14ac:dyDescent="0.25">
      <c r="B166" s="135"/>
      <c r="C166" s="20" t="s">
        <v>2666</v>
      </c>
    </row>
    <row r="167" spans="2:3" ht="45" x14ac:dyDescent="0.25">
      <c r="B167" s="135"/>
      <c r="C167" s="207" t="s">
        <v>1077</v>
      </c>
    </row>
    <row r="168" spans="2:3" x14ac:dyDescent="0.25">
      <c r="B168" s="135"/>
      <c r="C168" s="20"/>
    </row>
    <row r="169" spans="2:3" x14ac:dyDescent="0.25">
      <c r="B169" s="135"/>
      <c r="C169" s="139" t="s">
        <v>856</v>
      </c>
    </row>
    <row r="170" spans="2:3" x14ac:dyDescent="0.25">
      <c r="B170" s="135"/>
      <c r="C170" s="196" t="s">
        <v>984</v>
      </c>
    </row>
    <row r="171" spans="2:3" x14ac:dyDescent="0.25">
      <c r="B171" s="135"/>
      <c r="C171" s="196" t="s">
        <v>985</v>
      </c>
    </row>
    <row r="172" spans="2:3" x14ac:dyDescent="0.25">
      <c r="B172" s="135"/>
      <c r="C172" s="20"/>
    </row>
    <row r="173" spans="2:3" ht="30" x14ac:dyDescent="0.25">
      <c r="B173" s="135"/>
      <c r="C173" s="207" t="s">
        <v>1076</v>
      </c>
    </row>
    <row r="174" spans="2:3" x14ac:dyDescent="0.25">
      <c r="B174" s="135"/>
      <c r="C174" s="139" t="s">
        <v>859</v>
      </c>
    </row>
    <row r="175" spans="2:3" x14ac:dyDescent="0.25">
      <c r="B175" s="135"/>
      <c r="C175" s="139" t="s">
        <v>860</v>
      </c>
    </row>
    <row r="176" spans="2:3" x14ac:dyDescent="0.25">
      <c r="B176" s="135"/>
      <c r="C176" s="139" t="s">
        <v>861</v>
      </c>
    </row>
    <row r="177" spans="2:3" x14ac:dyDescent="0.25">
      <c r="B177" s="135"/>
      <c r="C177" s="140" t="s">
        <v>857</v>
      </c>
    </row>
    <row r="178" spans="2:3" x14ac:dyDescent="0.25">
      <c r="B178" s="135"/>
      <c r="C178" s="140" t="s">
        <v>858</v>
      </c>
    </row>
    <row r="179" spans="2:3" x14ac:dyDescent="0.25">
      <c r="B179" s="135"/>
      <c r="C179" s="139" t="s">
        <v>862</v>
      </c>
    </row>
    <row r="180" spans="2:3" x14ac:dyDescent="0.25">
      <c r="B180" s="135"/>
      <c r="C180" s="139" t="s">
        <v>863</v>
      </c>
    </row>
    <row r="181" spans="2:3" x14ac:dyDescent="0.25">
      <c r="B181" s="135"/>
      <c r="C181" s="140" t="s">
        <v>864</v>
      </c>
    </row>
    <row r="182" spans="2:3" x14ac:dyDescent="0.25">
      <c r="B182" s="135"/>
      <c r="C182" s="140" t="s">
        <v>865</v>
      </c>
    </row>
    <row r="183" spans="2:3" x14ac:dyDescent="0.25">
      <c r="B183" s="135"/>
      <c r="C183" s="139" t="s">
        <v>866</v>
      </c>
    </row>
    <row r="184" spans="2:3" x14ac:dyDescent="0.25">
      <c r="B184" s="135"/>
      <c r="C184" s="20"/>
    </row>
    <row r="185" spans="2:3" x14ac:dyDescent="0.25">
      <c r="B185" s="135"/>
      <c r="C185" s="139" t="s">
        <v>867</v>
      </c>
    </row>
    <row r="186" spans="2:3" x14ac:dyDescent="0.25">
      <c r="B186" s="135"/>
      <c r="C186" s="139" t="s">
        <v>868</v>
      </c>
    </row>
    <row r="187" spans="2:3" x14ac:dyDescent="0.25">
      <c r="B187" s="135"/>
      <c r="C187" s="139"/>
    </row>
    <row r="188" spans="2:3" x14ac:dyDescent="0.25">
      <c r="B188" s="135"/>
      <c r="C188" s="139" t="s">
        <v>869</v>
      </c>
    </row>
    <row r="189" spans="2:3" x14ac:dyDescent="0.25">
      <c r="B189" s="135"/>
      <c r="C189" s="20"/>
    </row>
    <row r="190" spans="2:3" x14ac:dyDescent="0.25">
      <c r="B190" s="135"/>
      <c r="C190" s="139" t="s">
        <v>870</v>
      </c>
    </row>
    <row r="191" spans="2:3" x14ac:dyDescent="0.25">
      <c r="B191" s="135"/>
      <c r="C191" s="139" t="s">
        <v>871</v>
      </c>
    </row>
    <row r="192" spans="2:3" x14ac:dyDescent="0.25">
      <c r="B192" s="135"/>
      <c r="C192" s="242" t="s">
        <v>1985</v>
      </c>
    </row>
    <row r="193" spans="2:3" x14ac:dyDescent="0.25">
      <c r="B193" s="135"/>
      <c r="C193" s="202" t="s">
        <v>1014</v>
      </c>
    </row>
    <row r="194" spans="2:3" x14ac:dyDescent="0.25">
      <c r="B194" s="135"/>
      <c r="C194" s="139" t="s">
        <v>872</v>
      </c>
    </row>
    <row r="195" spans="2:3" x14ac:dyDescent="0.25">
      <c r="B195" s="135"/>
      <c r="C195" s="20"/>
    </row>
    <row r="196" spans="2:3" x14ac:dyDescent="0.25">
      <c r="B196" s="135"/>
      <c r="C196" s="139" t="s">
        <v>447</v>
      </c>
    </row>
    <row r="197" spans="2:3" x14ac:dyDescent="0.25">
      <c r="B197" s="135"/>
      <c r="C197" s="139" t="s">
        <v>873</v>
      </c>
    </row>
    <row r="198" spans="2:3" x14ac:dyDescent="0.25">
      <c r="B198" s="135"/>
      <c r="C198" s="242" t="s">
        <v>1984</v>
      </c>
    </row>
    <row r="199" spans="2:3" x14ac:dyDescent="0.25">
      <c r="B199" s="135"/>
      <c r="C199" s="139" t="s">
        <v>874</v>
      </c>
    </row>
    <row r="200" spans="2:3" x14ac:dyDescent="0.25">
      <c r="B200" s="135"/>
      <c r="C200" s="139" t="s">
        <v>875</v>
      </c>
    </row>
    <row r="201" spans="2:3" x14ac:dyDescent="0.25">
      <c r="B201" s="135"/>
      <c r="C201" s="20"/>
    </row>
    <row r="202" spans="2:3" x14ac:dyDescent="0.25">
      <c r="B202" s="135"/>
      <c r="C202" s="139" t="s">
        <v>876</v>
      </c>
    </row>
    <row r="203" spans="2:3" x14ac:dyDescent="0.25">
      <c r="B203" s="135"/>
      <c r="C203" s="139" t="s">
        <v>877</v>
      </c>
    </row>
    <row r="204" spans="2:3" x14ac:dyDescent="0.25">
      <c r="B204" s="135"/>
      <c r="C204" s="139" t="s">
        <v>878</v>
      </c>
    </row>
    <row r="205" spans="2:3" x14ac:dyDescent="0.25">
      <c r="B205" s="135"/>
      <c r="C205" s="20"/>
    </row>
    <row r="206" spans="2:3" x14ac:dyDescent="0.25">
      <c r="B206" s="135"/>
      <c r="C206" s="139" t="s">
        <v>879</v>
      </c>
    </row>
    <row r="207" spans="2:3" x14ac:dyDescent="0.25">
      <c r="B207" s="135"/>
      <c r="C207" s="139" t="s">
        <v>880</v>
      </c>
    </row>
    <row r="208" spans="2:3" x14ac:dyDescent="0.25">
      <c r="B208" s="135"/>
      <c r="C208" s="139" t="s">
        <v>881</v>
      </c>
    </row>
    <row r="209" spans="2:3" x14ac:dyDescent="0.25">
      <c r="B209" s="135"/>
      <c r="C209" s="139"/>
    </row>
    <row r="210" spans="2:3" x14ac:dyDescent="0.25">
      <c r="B210" s="135"/>
      <c r="C210" s="20" t="s">
        <v>2781</v>
      </c>
    </row>
    <row r="211" spans="2:3" ht="30" x14ac:dyDescent="0.25">
      <c r="B211" s="135"/>
      <c r="C211" s="67" t="s">
        <v>1075</v>
      </c>
    </row>
    <row r="212" spans="2:3" x14ac:dyDescent="0.25">
      <c r="B212" s="135"/>
      <c r="C212" t="s">
        <v>1986</v>
      </c>
    </row>
    <row r="213" spans="2:3" x14ac:dyDescent="0.25">
      <c r="B213" s="135"/>
      <c r="C213" t="s">
        <v>459</v>
      </c>
    </row>
    <row r="214" spans="2:3" x14ac:dyDescent="0.25">
      <c r="B214" s="135"/>
      <c r="C214" t="s">
        <v>460</v>
      </c>
    </row>
    <row r="215" spans="2:3" x14ac:dyDescent="0.25">
      <c r="B215" s="135"/>
    </row>
    <row r="216" spans="2:3" x14ac:dyDescent="0.25">
      <c r="B216" s="135"/>
      <c r="C216" s="20" t="s">
        <v>2782</v>
      </c>
    </row>
    <row r="217" spans="2:3" ht="45" x14ac:dyDescent="0.25">
      <c r="B217" s="135"/>
      <c r="C217" s="67" t="s">
        <v>1074</v>
      </c>
    </row>
    <row r="218" spans="2:3" x14ac:dyDescent="0.25">
      <c r="B218" s="135"/>
      <c r="C218" t="s">
        <v>1988</v>
      </c>
    </row>
    <row r="219" spans="2:3" x14ac:dyDescent="0.25">
      <c r="B219" s="135"/>
      <c r="C219" t="s">
        <v>1987</v>
      </c>
    </row>
    <row r="220" spans="2:3" x14ac:dyDescent="0.25">
      <c r="B220" s="135"/>
      <c r="C220" t="s">
        <v>460</v>
      </c>
    </row>
    <row r="221" spans="2:3" x14ac:dyDescent="0.25">
      <c r="B221" s="135"/>
    </row>
    <row r="222" spans="2:3" x14ac:dyDescent="0.25">
      <c r="B222" s="135"/>
      <c r="C222" s="20" t="s">
        <v>2783</v>
      </c>
    </row>
    <row r="223" spans="2:3" x14ac:dyDescent="0.25">
      <c r="B223" s="135"/>
      <c r="C223" t="s">
        <v>461</v>
      </c>
    </row>
    <row r="224" spans="2:3" x14ac:dyDescent="0.25">
      <c r="B224" s="135"/>
    </row>
    <row r="225" spans="2:3" x14ac:dyDescent="0.25">
      <c r="B225" s="135"/>
      <c r="C225" t="s">
        <v>462</v>
      </c>
    </row>
    <row r="226" spans="2:3" ht="30" x14ac:dyDescent="0.25">
      <c r="B226" s="135"/>
      <c r="C226" s="67" t="s">
        <v>1071</v>
      </c>
    </row>
    <row r="227" spans="2:3" ht="45" x14ac:dyDescent="0.25">
      <c r="B227" s="135"/>
      <c r="C227" s="67" t="s">
        <v>1072</v>
      </c>
    </row>
    <row r="228" spans="2:3" x14ac:dyDescent="0.25">
      <c r="B228" s="135"/>
      <c r="C228" t="s">
        <v>1073</v>
      </c>
    </row>
    <row r="229" spans="2:3" x14ac:dyDescent="0.25">
      <c r="B229" s="135"/>
    </row>
    <row r="230" spans="2:3" x14ac:dyDescent="0.25">
      <c r="B230" s="135"/>
      <c r="C230" s="20" t="s">
        <v>2784</v>
      </c>
    </row>
    <row r="231" spans="2:3" x14ac:dyDescent="0.25">
      <c r="B231" s="135"/>
      <c r="C231" t="s">
        <v>884</v>
      </c>
    </row>
    <row r="232" spans="2:3" x14ac:dyDescent="0.25">
      <c r="B232" s="135"/>
    </row>
    <row r="233" spans="2:3" x14ac:dyDescent="0.25">
      <c r="B233" s="135"/>
      <c r="C233" t="s">
        <v>462</v>
      </c>
    </row>
    <row r="234" spans="2:3" ht="30" x14ac:dyDescent="0.25">
      <c r="B234" s="135"/>
      <c r="C234" s="67" t="s">
        <v>1070</v>
      </c>
    </row>
    <row r="235" spans="2:3" x14ac:dyDescent="0.25">
      <c r="B235" s="135"/>
      <c r="C235" t="s">
        <v>1069</v>
      </c>
    </row>
    <row r="236" spans="2:3" ht="45" x14ac:dyDescent="0.25">
      <c r="B236" s="135"/>
      <c r="C236" s="67" t="s">
        <v>1068</v>
      </c>
    </row>
    <row r="237" spans="2:3" x14ac:dyDescent="0.25">
      <c r="B237" s="135"/>
      <c r="C237" t="s">
        <v>1067</v>
      </c>
    </row>
    <row r="238" spans="2:3" x14ac:dyDescent="0.25">
      <c r="B238" s="135"/>
      <c r="C238" t="s">
        <v>886</v>
      </c>
    </row>
    <row r="239" spans="2:3" x14ac:dyDescent="0.25">
      <c r="B239" s="135"/>
    </row>
    <row r="240" spans="2:3" x14ac:dyDescent="0.25">
      <c r="B240" s="135"/>
      <c r="C240" s="20" t="s">
        <v>2785</v>
      </c>
    </row>
    <row r="241" spans="2:3" ht="30" x14ac:dyDescent="0.25">
      <c r="B241" s="135"/>
      <c r="C241" s="67" t="s">
        <v>2608</v>
      </c>
    </row>
    <row r="242" spans="2:3" x14ac:dyDescent="0.25">
      <c r="B242" s="135"/>
    </row>
    <row r="243" spans="2:3" x14ac:dyDescent="0.25">
      <c r="B243" s="135"/>
      <c r="C243" t="s">
        <v>132</v>
      </c>
    </row>
    <row r="244" spans="2:3" x14ac:dyDescent="0.25">
      <c r="B244" s="135"/>
      <c r="C244" t="s">
        <v>463</v>
      </c>
    </row>
    <row r="245" spans="2:3" x14ac:dyDescent="0.25">
      <c r="B245" s="135"/>
      <c r="C245" t="s">
        <v>2609</v>
      </c>
    </row>
    <row r="246" spans="2:3" x14ac:dyDescent="0.25">
      <c r="B246" s="135"/>
      <c r="C246" t="s">
        <v>464</v>
      </c>
    </row>
    <row r="247" spans="2:3" x14ac:dyDescent="0.25">
      <c r="B247" s="135"/>
      <c r="C247" t="s">
        <v>465</v>
      </c>
    </row>
    <row r="248" spans="2:3" x14ac:dyDescent="0.25">
      <c r="B248" s="135"/>
    </row>
    <row r="249" spans="2:3" s="125" customFormat="1" x14ac:dyDescent="0.25">
      <c r="B249" s="135"/>
      <c r="C249" s="343" t="s">
        <v>2786</v>
      </c>
    </row>
    <row r="250" spans="2:3" ht="30" x14ac:dyDescent="0.25">
      <c r="B250" s="135"/>
      <c r="C250" s="67" t="s">
        <v>1066</v>
      </c>
    </row>
    <row r="251" spans="2:3" x14ac:dyDescent="0.25">
      <c r="B251" s="135"/>
    </row>
    <row r="252" spans="2:3" x14ac:dyDescent="0.25">
      <c r="B252" s="135"/>
      <c r="C252" t="s">
        <v>467</v>
      </c>
    </row>
    <row r="253" spans="2:3" x14ac:dyDescent="0.25">
      <c r="B253" s="135"/>
      <c r="C253" t="s">
        <v>468</v>
      </c>
    </row>
    <row r="254" spans="2:3" x14ac:dyDescent="0.25">
      <c r="B254" s="135"/>
      <c r="C254" t="s">
        <v>469</v>
      </c>
    </row>
    <row r="255" spans="2:3" x14ac:dyDescent="0.25">
      <c r="B255" s="135"/>
      <c r="C255" t="s">
        <v>470</v>
      </c>
    </row>
    <row r="256" spans="2:3" x14ac:dyDescent="0.25">
      <c r="B256" s="135"/>
      <c r="C256" s="50" t="s">
        <v>2202</v>
      </c>
    </row>
    <row r="257" spans="2:3" x14ac:dyDescent="0.25">
      <c r="B257" s="135"/>
      <c r="C257" s="50" t="s">
        <v>2203</v>
      </c>
    </row>
    <row r="258" spans="2:3" x14ac:dyDescent="0.25">
      <c r="B258" s="135"/>
      <c r="C258" s="50" t="s">
        <v>2204</v>
      </c>
    </row>
    <row r="259" spans="2:3" x14ac:dyDescent="0.25">
      <c r="B259" s="135"/>
      <c r="C259" t="s">
        <v>464</v>
      </c>
    </row>
    <row r="260" spans="2:3" x14ac:dyDescent="0.25">
      <c r="B260" s="135"/>
    </row>
    <row r="261" spans="2:3" x14ac:dyDescent="0.25">
      <c r="B261" s="135"/>
      <c r="C261" t="s">
        <v>471</v>
      </c>
    </row>
    <row r="262" spans="2:3" x14ac:dyDescent="0.25">
      <c r="B262" s="135"/>
      <c r="C262" t="s">
        <v>472</v>
      </c>
    </row>
    <row r="263" spans="2:3" x14ac:dyDescent="0.25">
      <c r="B263" s="135"/>
      <c r="C263" t="s">
        <v>464</v>
      </c>
    </row>
    <row r="264" spans="2:3" x14ac:dyDescent="0.25">
      <c r="B264" s="135"/>
      <c r="C264" t="s">
        <v>473</v>
      </c>
    </row>
    <row r="265" spans="2:3" x14ac:dyDescent="0.25">
      <c r="B265" s="135"/>
    </row>
    <row r="266" spans="2:3" x14ac:dyDescent="0.25">
      <c r="B266" s="135"/>
      <c r="C266" t="s">
        <v>474</v>
      </c>
    </row>
    <row r="267" spans="2:3" x14ac:dyDescent="0.25">
      <c r="B267" s="135"/>
      <c r="C267" t="s">
        <v>475</v>
      </c>
    </row>
    <row r="268" spans="2:3" x14ac:dyDescent="0.25">
      <c r="B268" s="135"/>
      <c r="C268" t="s">
        <v>476</v>
      </c>
    </row>
    <row r="269" spans="2:3" ht="30" x14ac:dyDescent="0.25">
      <c r="B269" s="135"/>
      <c r="C269" s="67" t="s">
        <v>2306</v>
      </c>
    </row>
    <row r="270" spans="2:3" x14ac:dyDescent="0.25">
      <c r="B270" s="135"/>
      <c r="C270" t="s">
        <v>464</v>
      </c>
    </row>
    <row r="271" spans="2:3" x14ac:dyDescent="0.25">
      <c r="B271" s="135"/>
      <c r="C271" t="s">
        <v>465</v>
      </c>
    </row>
    <row r="272" spans="2:3" x14ac:dyDescent="0.25">
      <c r="B272" s="135"/>
      <c r="C272" t="s">
        <v>477</v>
      </c>
    </row>
    <row r="273" spans="2:3" x14ac:dyDescent="0.25">
      <c r="B273" s="135"/>
      <c r="C273" t="s">
        <v>447</v>
      </c>
    </row>
    <row r="274" spans="2:3" x14ac:dyDescent="0.25">
      <c r="B274" s="135"/>
      <c r="C274" t="s">
        <v>478</v>
      </c>
    </row>
    <row r="275" spans="2:3" x14ac:dyDescent="0.25">
      <c r="B275" s="135"/>
      <c r="C275" t="s">
        <v>479</v>
      </c>
    </row>
    <row r="276" spans="2:3" ht="30" customHeight="1" x14ac:dyDescent="0.25">
      <c r="B276" s="135"/>
      <c r="C276" s="67" t="s">
        <v>2347</v>
      </c>
    </row>
    <row r="277" spans="2:3" x14ac:dyDescent="0.25">
      <c r="B277" s="135"/>
    </row>
    <row r="278" spans="2:3" x14ac:dyDescent="0.25">
      <c r="B278" s="135"/>
      <c r="C278" t="s">
        <v>466</v>
      </c>
    </row>
    <row r="279" spans="2:3" x14ac:dyDescent="0.25">
      <c r="B279" s="135"/>
    </row>
    <row r="280" spans="2:3" x14ac:dyDescent="0.25">
      <c r="B280" s="135"/>
      <c r="C280" s="20" t="s">
        <v>2667</v>
      </c>
    </row>
    <row r="281" spans="2:3" ht="30" x14ac:dyDescent="0.25">
      <c r="B281" s="135"/>
      <c r="C281" s="67" t="s">
        <v>1065</v>
      </c>
    </row>
    <row r="282" spans="2:3" x14ac:dyDescent="0.25">
      <c r="B282" s="135"/>
    </row>
    <row r="283" spans="2:3" x14ac:dyDescent="0.25">
      <c r="B283" s="135"/>
      <c r="C283" t="s">
        <v>2001</v>
      </c>
    </row>
    <row r="284" spans="2:3" x14ac:dyDescent="0.25">
      <c r="B284" s="135"/>
      <c r="C284" t="s">
        <v>480</v>
      </c>
    </row>
    <row r="285" spans="2:3" x14ac:dyDescent="0.25">
      <c r="B285" s="135"/>
      <c r="C285" t="s">
        <v>481</v>
      </c>
    </row>
    <row r="286" spans="2:3" x14ac:dyDescent="0.25">
      <c r="B286" s="135"/>
      <c r="C286" t="s">
        <v>482</v>
      </c>
    </row>
    <row r="287" spans="2:3" x14ac:dyDescent="0.25">
      <c r="B287" s="135"/>
      <c r="C287" t="s">
        <v>483</v>
      </c>
    </row>
    <row r="288" spans="2:3" x14ac:dyDescent="0.25">
      <c r="B288" s="135"/>
    </row>
    <row r="289" spans="2:3" ht="45" x14ac:dyDescent="0.25">
      <c r="B289" s="135"/>
      <c r="C289" s="67" t="s">
        <v>1052</v>
      </c>
    </row>
    <row r="290" spans="2:3" x14ac:dyDescent="0.25">
      <c r="B290" s="135"/>
    </row>
    <row r="291" spans="2:3" x14ac:dyDescent="0.25">
      <c r="B291" s="135"/>
      <c r="C291" s="20" t="s">
        <v>2668</v>
      </c>
    </row>
    <row r="292" spans="2:3" x14ac:dyDescent="0.25">
      <c r="B292" s="135"/>
      <c r="C292" s="20" t="s">
        <v>2669</v>
      </c>
    </row>
    <row r="293" spans="2:3" x14ac:dyDescent="0.25">
      <c r="B293" s="135"/>
      <c r="C293" t="s">
        <v>2003</v>
      </c>
    </row>
    <row r="294" spans="2:3" x14ac:dyDescent="0.25">
      <c r="B294" s="135"/>
    </row>
    <row r="295" spans="2:3" x14ac:dyDescent="0.25">
      <c r="B295" s="135"/>
      <c r="C295" t="s">
        <v>2004</v>
      </c>
    </row>
    <row r="296" spans="2:3" x14ac:dyDescent="0.25">
      <c r="B296" s="135"/>
      <c r="C296" t="s">
        <v>2307</v>
      </c>
    </row>
    <row r="297" spans="2:3" x14ac:dyDescent="0.25">
      <c r="B297" s="135"/>
      <c r="C297" t="s">
        <v>2252</v>
      </c>
    </row>
    <row r="298" spans="2:3" x14ac:dyDescent="0.25">
      <c r="B298" s="135"/>
      <c r="C298" t="s">
        <v>456</v>
      </c>
    </row>
    <row r="299" spans="2:3" x14ac:dyDescent="0.25">
      <c r="B299" s="135"/>
    </row>
    <row r="300" spans="2:3" x14ac:dyDescent="0.25">
      <c r="B300" s="135"/>
      <c r="C300" s="20" t="s">
        <v>2670</v>
      </c>
    </row>
    <row r="301" spans="2:3" ht="30" x14ac:dyDescent="0.25">
      <c r="B301" s="135"/>
      <c r="C301" s="67" t="s">
        <v>1064</v>
      </c>
    </row>
    <row r="302" spans="2:3" x14ac:dyDescent="0.25">
      <c r="B302" s="135"/>
    </row>
    <row r="303" spans="2:3" x14ac:dyDescent="0.25">
      <c r="B303" s="135"/>
      <c r="C303" t="s">
        <v>191</v>
      </c>
    </row>
    <row r="304" spans="2:3" x14ac:dyDescent="0.25">
      <c r="B304" s="135"/>
      <c r="C304" t="s">
        <v>2009</v>
      </c>
    </row>
    <row r="305" spans="2:3" x14ac:dyDescent="0.25">
      <c r="B305" s="135"/>
      <c r="C305" t="s">
        <v>2010</v>
      </c>
    </row>
    <row r="306" spans="2:3" x14ac:dyDescent="0.25">
      <c r="B306" s="135"/>
    </row>
    <row r="307" spans="2:3" x14ac:dyDescent="0.25">
      <c r="B307" s="135"/>
      <c r="C307" t="s">
        <v>218</v>
      </c>
    </row>
    <row r="308" spans="2:3" x14ac:dyDescent="0.25">
      <c r="B308" s="135"/>
      <c r="C308" t="s">
        <v>1086</v>
      </c>
    </row>
    <row r="309" spans="2:3" x14ac:dyDescent="0.25">
      <c r="B309" s="135"/>
      <c r="C309" t="s">
        <v>484</v>
      </c>
    </row>
    <row r="310" spans="2:3" x14ac:dyDescent="0.25">
      <c r="B310" s="135"/>
      <c r="C310" t="s">
        <v>1087</v>
      </c>
    </row>
    <row r="311" spans="2:3" ht="30" x14ac:dyDescent="0.25">
      <c r="B311" s="135"/>
      <c r="C311" s="67" t="s">
        <v>1088</v>
      </c>
    </row>
    <row r="312" spans="2:3" x14ac:dyDescent="0.25">
      <c r="B312" s="135"/>
    </row>
    <row r="313" spans="2:3" x14ac:dyDescent="0.25">
      <c r="B313" s="135"/>
      <c r="C313" t="s">
        <v>485</v>
      </c>
    </row>
    <row r="314" spans="2:3" x14ac:dyDescent="0.25">
      <c r="B314" s="135"/>
    </row>
    <row r="315" spans="2:3" x14ac:dyDescent="0.25">
      <c r="B315" s="135"/>
      <c r="C315" s="20" t="s">
        <v>2671</v>
      </c>
    </row>
    <row r="316" spans="2:3" ht="30" x14ac:dyDescent="0.25">
      <c r="B316" s="135"/>
      <c r="C316" s="67" t="s">
        <v>1062</v>
      </c>
    </row>
    <row r="317" spans="2:3" x14ac:dyDescent="0.25">
      <c r="B317" s="135"/>
      <c r="C317" s="67"/>
    </row>
    <row r="318" spans="2:3" x14ac:dyDescent="0.25">
      <c r="B318" s="135"/>
      <c r="C318" t="s">
        <v>490</v>
      </c>
    </row>
    <row r="319" spans="2:3" x14ac:dyDescent="0.25">
      <c r="B319" s="135"/>
      <c r="C319" t="s">
        <v>2077</v>
      </c>
    </row>
    <row r="320" spans="2:3" x14ac:dyDescent="0.25">
      <c r="B320" s="135"/>
      <c r="C320" t="s">
        <v>1089</v>
      </c>
    </row>
    <row r="321" spans="2:3" x14ac:dyDescent="0.25">
      <c r="B321" s="135"/>
      <c r="C321" t="s">
        <v>1090</v>
      </c>
    </row>
    <row r="322" spans="2:3" x14ac:dyDescent="0.25">
      <c r="B322" s="135"/>
      <c r="C322" t="s">
        <v>1091</v>
      </c>
    </row>
    <row r="323" spans="2:3" ht="75" x14ac:dyDescent="0.25">
      <c r="B323" s="135"/>
      <c r="C323" s="67" t="s">
        <v>2345</v>
      </c>
    </row>
    <row r="324" spans="2:3" x14ac:dyDescent="0.25">
      <c r="B324" s="135"/>
    </row>
    <row r="325" spans="2:3" x14ac:dyDescent="0.25">
      <c r="B325" s="135"/>
      <c r="C325" s="20" t="s">
        <v>2672</v>
      </c>
    </row>
    <row r="326" spans="2:3" x14ac:dyDescent="0.25">
      <c r="B326" s="135"/>
      <c r="C326" t="s">
        <v>2816</v>
      </c>
    </row>
    <row r="327" spans="2:3" x14ac:dyDescent="0.25">
      <c r="B327" s="135"/>
      <c r="C327" t="s">
        <v>2024</v>
      </c>
    </row>
    <row r="328" spans="2:3" x14ac:dyDescent="0.25">
      <c r="B328" s="135"/>
      <c r="C328" t="s">
        <v>487</v>
      </c>
    </row>
    <row r="329" spans="2:3" x14ac:dyDescent="0.25">
      <c r="B329" s="135"/>
    </row>
    <row r="330" spans="2:3" x14ac:dyDescent="0.25">
      <c r="B330" s="135"/>
      <c r="C330" s="20" t="s">
        <v>2673</v>
      </c>
    </row>
    <row r="331" spans="2:3" ht="30" x14ac:dyDescent="0.25">
      <c r="B331" s="135"/>
      <c r="C331" s="67" t="s">
        <v>1063</v>
      </c>
    </row>
    <row r="332" spans="2:3" x14ac:dyDescent="0.25">
      <c r="B332" s="135"/>
      <c r="C332" t="s">
        <v>2025</v>
      </c>
    </row>
    <row r="333" spans="2:3" x14ac:dyDescent="0.25">
      <c r="B333" s="135"/>
      <c r="C333" t="s">
        <v>1987</v>
      </c>
    </row>
    <row r="334" spans="2:3" x14ac:dyDescent="0.25">
      <c r="B334" s="135"/>
      <c r="C334" t="s">
        <v>488</v>
      </c>
    </row>
    <row r="335" spans="2:3" x14ac:dyDescent="0.25">
      <c r="B335" s="135"/>
    </row>
    <row r="336" spans="2:3" x14ac:dyDescent="0.25">
      <c r="B336" s="135"/>
      <c r="C336" s="20" t="s">
        <v>2674</v>
      </c>
    </row>
    <row r="337" spans="2:3" x14ac:dyDescent="0.25">
      <c r="B337" s="135"/>
      <c r="C337" s="20" t="s">
        <v>2675</v>
      </c>
    </row>
    <row r="338" spans="2:3" x14ac:dyDescent="0.25">
      <c r="B338" s="135"/>
      <c r="C338" t="s">
        <v>489</v>
      </c>
    </row>
    <row r="339" spans="2:3" x14ac:dyDescent="0.25">
      <c r="B339" s="135"/>
    </row>
    <row r="340" spans="2:3" x14ac:dyDescent="0.25">
      <c r="B340" s="135"/>
      <c r="C340" t="s">
        <v>490</v>
      </c>
    </row>
    <row r="341" spans="2:3" x14ac:dyDescent="0.25">
      <c r="B341" s="135"/>
      <c r="C341" t="s">
        <v>2308</v>
      </c>
    </row>
    <row r="342" spans="2:3" x14ac:dyDescent="0.25">
      <c r="B342" s="135"/>
      <c r="C342" t="s">
        <v>2309</v>
      </c>
    </row>
    <row r="343" spans="2:3" x14ac:dyDescent="0.25">
      <c r="B343" s="135"/>
      <c r="C343" t="s">
        <v>486</v>
      </c>
    </row>
    <row r="344" spans="2:3" x14ac:dyDescent="0.25">
      <c r="B344" s="135"/>
      <c r="C344" t="s">
        <v>223</v>
      </c>
    </row>
    <row r="345" spans="2:3" x14ac:dyDescent="0.25">
      <c r="B345" s="135"/>
      <c r="C345" t="s">
        <v>491</v>
      </c>
    </row>
    <row r="346" spans="2:3" x14ac:dyDescent="0.25">
      <c r="B346" s="135"/>
      <c r="C346" t="s">
        <v>224</v>
      </c>
    </row>
    <row r="347" spans="2:3" x14ac:dyDescent="0.25">
      <c r="B347" s="135"/>
    </row>
    <row r="348" spans="2:3" x14ac:dyDescent="0.25">
      <c r="B348" s="135"/>
      <c r="C348" s="20" t="s">
        <v>2676</v>
      </c>
    </row>
    <row r="349" spans="2:3" x14ac:dyDescent="0.25">
      <c r="B349" s="135"/>
      <c r="C349" t="s">
        <v>2067</v>
      </c>
    </row>
    <row r="350" spans="2:3" x14ac:dyDescent="0.25">
      <c r="B350" s="135"/>
      <c r="C350" t="s">
        <v>492</v>
      </c>
    </row>
    <row r="351" spans="2:3" x14ac:dyDescent="0.25">
      <c r="B351" s="135"/>
      <c r="C351" t="s">
        <v>2025</v>
      </c>
    </row>
    <row r="352" spans="2:3" x14ac:dyDescent="0.25">
      <c r="B352" s="135"/>
      <c r="C352" t="s">
        <v>2304</v>
      </c>
    </row>
    <row r="353" spans="2:3" x14ac:dyDescent="0.25">
      <c r="B353" s="135"/>
    </row>
    <row r="354" spans="2:3" x14ac:dyDescent="0.25">
      <c r="B354" s="135"/>
      <c r="C354" s="20" t="s">
        <v>2677</v>
      </c>
    </row>
    <row r="355" spans="2:3" x14ac:dyDescent="0.25">
      <c r="B355" s="135"/>
      <c r="C355" s="20" t="s">
        <v>2678</v>
      </c>
    </row>
    <row r="356" spans="2:3" x14ac:dyDescent="0.25">
      <c r="B356" s="135"/>
      <c r="C356" t="s">
        <v>493</v>
      </c>
    </row>
    <row r="357" spans="2:3" x14ac:dyDescent="0.25">
      <c r="B357" s="135"/>
    </row>
    <row r="358" spans="2:3" x14ac:dyDescent="0.25">
      <c r="B358" s="135"/>
      <c r="C358" s="20" t="s">
        <v>2679</v>
      </c>
    </row>
    <row r="359" spans="2:3" x14ac:dyDescent="0.25">
      <c r="B359" s="135"/>
      <c r="C359" t="s">
        <v>494</v>
      </c>
    </row>
    <row r="360" spans="2:3" x14ac:dyDescent="0.25">
      <c r="B360" s="135"/>
      <c r="C360" t="s">
        <v>1061</v>
      </c>
    </row>
    <row r="361" spans="2:3" x14ac:dyDescent="0.25">
      <c r="B361" s="135"/>
    </row>
    <row r="362" spans="2:3" x14ac:dyDescent="0.25">
      <c r="B362" s="135"/>
      <c r="C362" s="20" t="s">
        <v>2680</v>
      </c>
    </row>
    <row r="363" spans="2:3" x14ac:dyDescent="0.25">
      <c r="B363" s="135"/>
      <c r="C363" s="20" t="s">
        <v>2681</v>
      </c>
    </row>
    <row r="364" spans="2:3" ht="30" x14ac:dyDescent="0.25">
      <c r="B364" s="135"/>
      <c r="C364" s="67" t="s">
        <v>1060</v>
      </c>
    </row>
    <row r="365" spans="2:3" x14ac:dyDescent="0.25">
      <c r="B365" s="135"/>
    </row>
    <row r="366" spans="2:3" x14ac:dyDescent="0.25">
      <c r="B366" s="135"/>
      <c r="C366" t="s">
        <v>495</v>
      </c>
    </row>
    <row r="367" spans="2:3" x14ac:dyDescent="0.25">
      <c r="B367" s="135"/>
      <c r="C367" t="s">
        <v>2020</v>
      </c>
    </row>
    <row r="368" spans="2:3" x14ac:dyDescent="0.25">
      <c r="B368" s="135"/>
      <c r="C368" t="s">
        <v>2021</v>
      </c>
    </row>
    <row r="369" spans="2:3" x14ac:dyDescent="0.25">
      <c r="B369" s="135"/>
      <c r="C369" t="s">
        <v>209</v>
      </c>
    </row>
    <row r="370" spans="2:3" x14ac:dyDescent="0.25">
      <c r="B370" s="135"/>
    </row>
    <row r="371" spans="2:3" x14ac:dyDescent="0.25">
      <c r="B371" s="135"/>
      <c r="C371" s="20" t="s">
        <v>2682</v>
      </c>
    </row>
    <row r="372" spans="2:3" ht="30" x14ac:dyDescent="0.25">
      <c r="B372" s="135"/>
      <c r="C372" s="67" t="s">
        <v>1059</v>
      </c>
    </row>
    <row r="373" spans="2:3" x14ac:dyDescent="0.25">
      <c r="B373" s="135"/>
    </row>
    <row r="374" spans="2:3" x14ac:dyDescent="0.25">
      <c r="B374" s="135"/>
      <c r="C374" t="s">
        <v>218</v>
      </c>
    </row>
    <row r="375" spans="2:3" x14ac:dyDescent="0.25">
      <c r="B375" s="135"/>
      <c r="C375" t="s">
        <v>2030</v>
      </c>
    </row>
    <row r="376" spans="2:3" x14ac:dyDescent="0.25">
      <c r="B376" s="135"/>
      <c r="C376" t="s">
        <v>216</v>
      </c>
    </row>
    <row r="377" spans="2:3" x14ac:dyDescent="0.25">
      <c r="B377" s="135"/>
    </row>
    <row r="378" spans="2:3" x14ac:dyDescent="0.25">
      <c r="B378" s="135"/>
      <c r="C378" s="20" t="s">
        <v>2683</v>
      </c>
    </row>
    <row r="379" spans="2:3" x14ac:dyDescent="0.25">
      <c r="B379" s="135"/>
      <c r="C379" s="20" t="s">
        <v>2684</v>
      </c>
    </row>
    <row r="380" spans="2:3" x14ac:dyDescent="0.25">
      <c r="B380" s="135"/>
      <c r="C380" t="s">
        <v>496</v>
      </c>
    </row>
    <row r="381" spans="2:3" x14ac:dyDescent="0.25">
      <c r="B381" s="135"/>
      <c r="C381" t="s">
        <v>497</v>
      </c>
    </row>
    <row r="382" spans="2:3" x14ac:dyDescent="0.25">
      <c r="B382" s="135"/>
      <c r="C382" t="s">
        <v>480</v>
      </c>
    </row>
    <row r="383" spans="2:3" x14ac:dyDescent="0.25">
      <c r="B383" s="135"/>
      <c r="C383" t="s">
        <v>498</v>
      </c>
    </row>
    <row r="384" spans="2:3" x14ac:dyDescent="0.25">
      <c r="B384" s="135"/>
    </row>
    <row r="385" spans="2:3" x14ac:dyDescent="0.25">
      <c r="B385" s="135"/>
      <c r="C385" s="20" t="s">
        <v>2685</v>
      </c>
    </row>
    <row r="386" spans="2:3" x14ac:dyDescent="0.25">
      <c r="B386" s="135"/>
      <c r="C386" t="s">
        <v>499</v>
      </c>
    </row>
    <row r="387" spans="2:3" x14ac:dyDescent="0.25">
      <c r="B387" s="135"/>
      <c r="C387" t="s">
        <v>500</v>
      </c>
    </row>
    <row r="388" spans="2:3" x14ac:dyDescent="0.25">
      <c r="B388" s="135"/>
      <c r="C388" t="s">
        <v>487</v>
      </c>
    </row>
    <row r="389" spans="2:3" x14ac:dyDescent="0.25">
      <c r="B389" s="135"/>
      <c r="C389" t="s">
        <v>501</v>
      </c>
    </row>
    <row r="390" spans="2:3" x14ac:dyDescent="0.25">
      <c r="B390" s="135"/>
    </row>
    <row r="391" spans="2:3" x14ac:dyDescent="0.25">
      <c r="B391" s="135"/>
      <c r="C391" s="20" t="s">
        <v>2686</v>
      </c>
    </row>
    <row r="392" spans="2:3" ht="30" x14ac:dyDescent="0.25">
      <c r="B392" s="135"/>
      <c r="C392" s="160" t="s">
        <v>950</v>
      </c>
    </row>
    <row r="393" spans="2:3" x14ac:dyDescent="0.25">
      <c r="B393" s="135"/>
      <c r="C393" s="159"/>
    </row>
    <row r="394" spans="2:3" ht="30" x14ac:dyDescent="0.25">
      <c r="B394" s="135"/>
      <c r="C394" s="243" t="s">
        <v>2049</v>
      </c>
    </row>
    <row r="395" spans="2:3" x14ac:dyDescent="0.25">
      <c r="B395" s="135"/>
    </row>
    <row r="396" spans="2:3" x14ac:dyDescent="0.25">
      <c r="B396" s="135"/>
      <c r="C396" s="20" t="s">
        <v>2932</v>
      </c>
    </row>
    <row r="397" spans="2:3" x14ac:dyDescent="0.25">
      <c r="B397" s="135"/>
      <c r="C397" t="s">
        <v>2029</v>
      </c>
    </row>
    <row r="398" spans="2:3" x14ac:dyDescent="0.25">
      <c r="B398" s="135"/>
    </row>
    <row r="399" spans="2:3" x14ac:dyDescent="0.25">
      <c r="B399" s="135"/>
      <c r="C399" t="s">
        <v>2931</v>
      </c>
    </row>
    <row r="400" spans="2:3" ht="45" x14ac:dyDescent="0.25">
      <c r="B400" s="135"/>
      <c r="C400" s="67" t="s">
        <v>2929</v>
      </c>
    </row>
    <row r="401" spans="2:3" x14ac:dyDescent="0.25">
      <c r="B401" s="135"/>
      <c r="C401" s="41"/>
    </row>
    <row r="402" spans="2:3" x14ac:dyDescent="0.25">
      <c r="B402" s="135"/>
      <c r="C402" t="s">
        <v>502</v>
      </c>
    </row>
    <row r="403" spans="2:3" ht="60" x14ac:dyDescent="0.25">
      <c r="B403" s="135"/>
      <c r="C403" s="67" t="s">
        <v>2835</v>
      </c>
    </row>
    <row r="404" spans="2:3" x14ac:dyDescent="0.25">
      <c r="B404" s="135"/>
    </row>
    <row r="405" spans="2:3" x14ac:dyDescent="0.25">
      <c r="B405" s="135"/>
      <c r="C405" t="s">
        <v>302</v>
      </c>
    </row>
    <row r="406" spans="2:3" ht="75" x14ac:dyDescent="0.25">
      <c r="B406" s="135"/>
      <c r="C406" s="67" t="s">
        <v>1058</v>
      </c>
    </row>
    <row r="407" spans="2:3" x14ac:dyDescent="0.25">
      <c r="B407" s="135"/>
    </row>
    <row r="408" spans="2:3" x14ac:dyDescent="0.25">
      <c r="B408" s="135"/>
      <c r="C408" t="s">
        <v>132</v>
      </c>
    </row>
    <row r="409" spans="2:3" ht="30" x14ac:dyDescent="0.25">
      <c r="B409" s="135"/>
      <c r="C409" s="67" t="s">
        <v>2035</v>
      </c>
    </row>
    <row r="410" spans="2:3" x14ac:dyDescent="0.25">
      <c r="B410" s="135"/>
      <c r="C410" t="s">
        <v>503</v>
      </c>
    </row>
    <row r="411" spans="2:3" x14ac:dyDescent="0.25">
      <c r="B411" s="135"/>
      <c r="C411" t="s">
        <v>2839</v>
      </c>
    </row>
    <row r="412" spans="2:3" x14ac:dyDescent="0.25">
      <c r="B412" s="135"/>
      <c r="C412" t="s">
        <v>2038</v>
      </c>
    </row>
    <row r="413" spans="2:3" x14ac:dyDescent="0.25">
      <c r="B413" s="135"/>
      <c r="C413" t="s">
        <v>2837</v>
      </c>
    </row>
    <row r="414" spans="2:3" x14ac:dyDescent="0.25">
      <c r="B414" s="135"/>
      <c r="C414" t="s">
        <v>504</v>
      </c>
    </row>
    <row r="415" spans="2:3" x14ac:dyDescent="0.25">
      <c r="B415" s="135"/>
      <c r="C415" t="s">
        <v>505</v>
      </c>
    </row>
    <row r="416" spans="2:3" x14ac:dyDescent="0.25">
      <c r="B416" s="135"/>
    </row>
    <row r="417" spans="2:3" x14ac:dyDescent="0.25">
      <c r="B417" s="135"/>
      <c r="C417" t="s">
        <v>506</v>
      </c>
    </row>
    <row r="418" spans="2:3" x14ac:dyDescent="0.25">
      <c r="B418" s="135"/>
    </row>
    <row r="419" spans="2:3" x14ac:dyDescent="0.25">
      <c r="B419" s="135"/>
      <c r="C419" s="20" t="s">
        <v>2687</v>
      </c>
    </row>
    <row r="420" spans="2:3" ht="75" x14ac:dyDescent="0.25">
      <c r="B420" s="135"/>
      <c r="C420" s="67" t="s">
        <v>1057</v>
      </c>
    </row>
  </sheetData>
  <mergeCells count="2">
    <mergeCell ref="E1:H3"/>
    <mergeCell ref="B6:B53"/>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520"/>
  <sheetViews>
    <sheetView zoomScaleNormal="100" workbookViewId="0">
      <selection activeCell="C8" sqref="C8"/>
    </sheetView>
  </sheetViews>
  <sheetFormatPr defaultRowHeight="15" outlineLevelRow="1" x14ac:dyDescent="0.25"/>
  <cols>
    <col min="1" max="1" width="7.85546875" customWidth="1"/>
    <col min="2" max="2" width="14.28515625" customWidth="1"/>
    <col min="3" max="3" width="131.5703125" customWidth="1"/>
    <col min="4" max="4" width="5.7109375" customWidth="1"/>
    <col min="5" max="5" width="33" customWidth="1"/>
    <col min="6" max="6" width="27.140625" customWidth="1"/>
    <col min="7" max="7" width="29.140625" customWidth="1"/>
    <col min="8" max="8" width="22.42578125" customWidth="1"/>
  </cols>
  <sheetData>
    <row r="1" spans="2:14" s="1" customFormat="1" ht="12.75" customHeight="1" x14ac:dyDescent="0.25">
      <c r="B1" s="72"/>
      <c r="C1" s="72"/>
      <c r="D1" s="71"/>
      <c r="E1" s="452"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F1" s="452"/>
      <c r="G1" s="452"/>
      <c r="H1" s="452"/>
      <c r="I1" s="5"/>
      <c r="J1" s="5"/>
      <c r="K1" s="5"/>
      <c r="L1" s="5"/>
      <c r="M1" s="5"/>
      <c r="N1" s="5"/>
    </row>
    <row r="2" spans="2:14" s="1" customFormat="1" ht="12.75" customHeight="1" x14ac:dyDescent="0.25">
      <c r="B2" s="72"/>
      <c r="C2" s="72"/>
      <c r="D2" s="71"/>
      <c r="E2" s="452"/>
      <c r="F2" s="452"/>
      <c r="G2" s="452"/>
      <c r="H2" s="452"/>
      <c r="I2" s="5"/>
      <c r="J2" s="5"/>
      <c r="K2" s="5"/>
      <c r="L2" s="5"/>
      <c r="M2" s="5"/>
      <c r="N2" s="5"/>
    </row>
    <row r="3" spans="2:14" s="1" customFormat="1" ht="12.75" customHeight="1" x14ac:dyDescent="0.25">
      <c r="B3" s="72"/>
      <c r="C3" s="72"/>
      <c r="D3" s="71"/>
      <c r="E3" s="452"/>
      <c r="F3" s="452"/>
      <c r="G3" s="452"/>
      <c r="H3" s="452"/>
      <c r="I3" s="5"/>
      <c r="J3" s="5"/>
      <c r="K3" s="5"/>
      <c r="L3" s="5"/>
      <c r="M3" s="5"/>
      <c r="N3" s="5"/>
    </row>
    <row r="4" spans="2:14" s="3" customFormat="1" ht="12.75" customHeight="1" x14ac:dyDescent="0.25">
      <c r="B4" s="73"/>
      <c r="C4" s="4" t="s">
        <v>1177</v>
      </c>
      <c r="D4" s="73"/>
      <c r="E4" s="73"/>
      <c r="F4" s="73"/>
      <c r="G4" s="73"/>
      <c r="H4" s="73"/>
      <c r="I4" s="73"/>
      <c r="J4" s="73"/>
      <c r="K4" s="73"/>
      <c r="L4" s="73"/>
      <c r="M4" s="73"/>
      <c r="N4" s="73"/>
    </row>
    <row r="6" spans="2:14" ht="18.75" customHeight="1" x14ac:dyDescent="0.3">
      <c r="B6" s="495" t="s">
        <v>5</v>
      </c>
      <c r="C6" s="21" t="s">
        <v>1178</v>
      </c>
    </row>
    <row r="7" spans="2:14" ht="240" customHeight="1" x14ac:dyDescent="0.25">
      <c r="B7" s="495"/>
      <c r="C7" s="411" t="s">
        <v>2858</v>
      </c>
    </row>
    <row r="8" spans="2:14" x14ac:dyDescent="0.25">
      <c r="B8" s="495"/>
    </row>
    <row r="9" spans="2:14" ht="18.75" x14ac:dyDescent="0.3">
      <c r="B9" s="495"/>
      <c r="C9" s="21" t="s">
        <v>1179</v>
      </c>
    </row>
    <row r="10" spans="2:14" ht="30" customHeight="1" outlineLevel="1" x14ac:dyDescent="0.25">
      <c r="B10" s="495"/>
      <c r="C10" s="67" t="s">
        <v>1180</v>
      </c>
    </row>
    <row r="11" spans="2:14" x14ac:dyDescent="0.25">
      <c r="B11" s="495"/>
    </row>
    <row r="12" spans="2:14" ht="18.75" x14ac:dyDescent="0.3">
      <c r="B12" s="495"/>
      <c r="C12" s="21" t="s">
        <v>1181</v>
      </c>
    </row>
    <row r="13" spans="2:14" ht="30" outlineLevel="1" x14ac:dyDescent="0.25">
      <c r="B13" s="495"/>
      <c r="C13" s="67" t="s">
        <v>1182</v>
      </c>
    </row>
    <row r="14" spans="2:14" x14ac:dyDescent="0.25">
      <c r="B14" s="495"/>
    </row>
    <row r="15" spans="2:14" ht="18.75" x14ac:dyDescent="0.3">
      <c r="B15" s="495"/>
      <c r="C15" s="21" t="s">
        <v>1183</v>
      </c>
    </row>
    <row r="16" spans="2:14" ht="60" outlineLevel="1" x14ac:dyDescent="0.25">
      <c r="B16" s="495"/>
      <c r="C16" s="67" t="s">
        <v>1184</v>
      </c>
    </row>
    <row r="17" spans="2:3" ht="45" outlineLevel="1" x14ac:dyDescent="0.25">
      <c r="B17" s="495"/>
      <c r="C17" s="67" t="s">
        <v>1185</v>
      </c>
    </row>
    <row r="18" spans="2:3" x14ac:dyDescent="0.25">
      <c r="B18" s="495"/>
    </row>
    <row r="19" spans="2:3" ht="18.75" x14ac:dyDescent="0.3">
      <c r="B19" s="495"/>
      <c r="C19" s="21" t="s">
        <v>1186</v>
      </c>
    </row>
    <row r="20" spans="2:3" ht="30" customHeight="1" outlineLevel="1" x14ac:dyDescent="0.25">
      <c r="B20" s="495"/>
      <c r="C20" s="67" t="s">
        <v>1187</v>
      </c>
    </row>
    <row r="21" spans="2:3" x14ac:dyDescent="0.25">
      <c r="B21" s="495"/>
    </row>
    <row r="22" spans="2:3" ht="18.75" x14ac:dyDescent="0.3">
      <c r="B22" s="495"/>
      <c r="C22" s="21" t="s">
        <v>1188</v>
      </c>
    </row>
    <row r="23" spans="2:3" ht="30" outlineLevel="1" x14ac:dyDescent="0.25">
      <c r="B23" s="495"/>
      <c r="C23" s="67" t="s">
        <v>1190</v>
      </c>
    </row>
    <row r="24" spans="2:3" x14ac:dyDescent="0.25">
      <c r="B24" s="495"/>
    </row>
    <row r="25" spans="2:3" ht="18.75" x14ac:dyDescent="0.3">
      <c r="B25" s="495"/>
      <c r="C25" s="21" t="s">
        <v>1191</v>
      </c>
    </row>
    <row r="26" spans="2:3" ht="30" outlineLevel="1" x14ac:dyDescent="0.25">
      <c r="B26" s="495"/>
      <c r="C26" s="67" t="s">
        <v>1192</v>
      </c>
    </row>
    <row r="27" spans="2:3" outlineLevel="1" x14ac:dyDescent="0.25">
      <c r="B27" s="495"/>
    </row>
    <row r="28" spans="2:3" ht="30" outlineLevel="1" x14ac:dyDescent="0.25">
      <c r="B28" s="495"/>
      <c r="C28" s="67" t="s">
        <v>1193</v>
      </c>
    </row>
    <row r="29" spans="2:3" outlineLevel="1" x14ac:dyDescent="0.25">
      <c r="B29" s="495"/>
    </row>
    <row r="30" spans="2:3" outlineLevel="1" x14ac:dyDescent="0.25">
      <c r="B30" s="495"/>
      <c r="C30" t="s">
        <v>1194</v>
      </c>
    </row>
    <row r="31" spans="2:3" outlineLevel="1" x14ac:dyDescent="0.25">
      <c r="B31" s="495"/>
      <c r="C31" t="s">
        <v>1195</v>
      </c>
    </row>
    <row r="32" spans="2:3" outlineLevel="1" x14ac:dyDescent="0.25">
      <c r="B32" s="495"/>
      <c r="C32" t="s">
        <v>1196</v>
      </c>
    </row>
    <row r="33" spans="2:3" outlineLevel="1" x14ac:dyDescent="0.25">
      <c r="B33" s="495"/>
    </row>
    <row r="34" spans="2:3" outlineLevel="1" x14ac:dyDescent="0.25">
      <c r="B34" s="495"/>
      <c r="C34" t="s">
        <v>1197</v>
      </c>
    </row>
    <row r="35" spans="2:3" outlineLevel="1" x14ac:dyDescent="0.25">
      <c r="B35" s="495"/>
    </row>
    <row r="36" spans="2:3" ht="30" outlineLevel="1" x14ac:dyDescent="0.25">
      <c r="B36" s="495"/>
      <c r="C36" s="67" t="s">
        <v>1198</v>
      </c>
    </row>
    <row r="37" spans="2:3" x14ac:dyDescent="0.25">
      <c r="B37" s="495"/>
    </row>
    <row r="38" spans="2:3" ht="18.75" x14ac:dyDescent="0.3">
      <c r="B38" s="495"/>
      <c r="C38" s="21" t="s">
        <v>1199</v>
      </c>
    </row>
    <row r="39" spans="2:3" ht="60" customHeight="1" outlineLevel="1" x14ac:dyDescent="0.25">
      <c r="B39" s="495"/>
      <c r="C39" s="67" t="s">
        <v>1200</v>
      </c>
    </row>
    <row r="40" spans="2:3" x14ac:dyDescent="0.25">
      <c r="B40" s="495"/>
    </row>
    <row r="41" spans="2:3" x14ac:dyDescent="0.25">
      <c r="B41" s="495"/>
      <c r="C41" s="20" t="s">
        <v>1201</v>
      </c>
    </row>
    <row r="42" spans="2:3" ht="60" customHeight="1" outlineLevel="1" x14ac:dyDescent="0.25">
      <c r="B42" s="495"/>
      <c r="C42" s="67" t="s">
        <v>2363</v>
      </c>
    </row>
    <row r="43" spans="2:3" x14ac:dyDescent="0.25">
      <c r="B43" s="495"/>
    </row>
    <row r="44" spans="2:3" x14ac:dyDescent="0.25">
      <c r="B44" s="495"/>
      <c r="C44" s="20" t="s">
        <v>1202</v>
      </c>
    </row>
    <row r="45" spans="2:3" ht="45" customHeight="1" outlineLevel="1" x14ac:dyDescent="0.25">
      <c r="B45" s="495"/>
      <c r="C45" s="67" t="s">
        <v>2364</v>
      </c>
    </row>
    <row r="46" spans="2:3" x14ac:dyDescent="0.25">
      <c r="B46" s="495"/>
    </row>
    <row r="47" spans="2:3" x14ac:dyDescent="0.25">
      <c r="B47" s="495"/>
      <c r="C47" s="20" t="s">
        <v>1203</v>
      </c>
    </row>
    <row r="48" spans="2:3" outlineLevel="1" x14ac:dyDescent="0.25">
      <c r="B48" s="495"/>
      <c r="C48" t="s">
        <v>1204</v>
      </c>
    </row>
    <row r="49" spans="2:3" outlineLevel="1" x14ac:dyDescent="0.25">
      <c r="B49" s="495"/>
      <c r="C49" t="s">
        <v>1205</v>
      </c>
    </row>
    <row r="50" spans="2:3" outlineLevel="1" x14ac:dyDescent="0.25">
      <c r="B50" s="495"/>
      <c r="C50" t="s">
        <v>1206</v>
      </c>
    </row>
    <row r="51" spans="2:3" outlineLevel="1" x14ac:dyDescent="0.25">
      <c r="B51" s="495"/>
      <c r="C51" s="23" t="s">
        <v>1207</v>
      </c>
    </row>
    <row r="52" spans="2:3" outlineLevel="1" x14ac:dyDescent="0.25">
      <c r="B52" s="495"/>
    </row>
    <row r="53" spans="2:3" outlineLevel="1" x14ac:dyDescent="0.25">
      <c r="B53" s="495"/>
      <c r="C53" t="s">
        <v>1210</v>
      </c>
    </row>
    <row r="54" spans="2:3" outlineLevel="1" x14ac:dyDescent="0.25">
      <c r="B54" s="495"/>
      <c r="C54" s="23" t="s">
        <v>23</v>
      </c>
    </row>
    <row r="55" spans="2:3" outlineLevel="1" x14ac:dyDescent="0.25">
      <c r="B55" s="495"/>
    </row>
    <row r="56" spans="2:3" outlineLevel="1" x14ac:dyDescent="0.25">
      <c r="B56" s="495"/>
      <c r="C56" t="s">
        <v>1211</v>
      </c>
    </row>
    <row r="57" spans="2:3" outlineLevel="1" x14ac:dyDescent="0.25">
      <c r="B57" s="495"/>
      <c r="C57" s="23" t="s">
        <v>25</v>
      </c>
    </row>
    <row r="58" spans="2:3" outlineLevel="1" x14ac:dyDescent="0.25">
      <c r="B58" s="495"/>
    </row>
    <row r="59" spans="2:3" outlineLevel="1" x14ac:dyDescent="0.25">
      <c r="B59" s="495"/>
      <c r="C59" s="67" t="s">
        <v>2367</v>
      </c>
    </row>
    <row r="60" spans="2:3" outlineLevel="1" x14ac:dyDescent="0.25">
      <c r="B60" s="495"/>
      <c r="C60" t="s">
        <v>2368</v>
      </c>
    </row>
    <row r="61" spans="2:3" outlineLevel="1" x14ac:dyDescent="0.25">
      <c r="B61" s="495"/>
    </row>
    <row r="62" spans="2:3" outlineLevel="1" x14ac:dyDescent="0.25">
      <c r="B62" s="495"/>
      <c r="C62" t="s">
        <v>1212</v>
      </c>
    </row>
    <row r="63" spans="2:3" outlineLevel="1" x14ac:dyDescent="0.25">
      <c r="B63" s="495"/>
      <c r="C63" s="23" t="s">
        <v>27</v>
      </c>
    </row>
    <row r="64" spans="2:3" outlineLevel="1" x14ac:dyDescent="0.25">
      <c r="B64" s="495"/>
    </row>
    <row r="65" spans="2:3" x14ac:dyDescent="0.25">
      <c r="B65" s="495"/>
    </row>
    <row r="66" spans="2:3" x14ac:dyDescent="0.25">
      <c r="B66" s="495"/>
      <c r="C66" s="20" t="s">
        <v>1213</v>
      </c>
    </row>
    <row r="67" spans="2:3" outlineLevel="1" x14ac:dyDescent="0.25">
      <c r="B67" s="495"/>
      <c r="C67" t="s">
        <v>1214</v>
      </c>
    </row>
    <row r="68" spans="2:3" outlineLevel="1" x14ac:dyDescent="0.25">
      <c r="B68" s="495"/>
      <c r="C68" s="67" t="s">
        <v>2371</v>
      </c>
    </row>
    <row r="69" spans="2:3" outlineLevel="1" x14ac:dyDescent="0.25">
      <c r="B69" s="495"/>
      <c r="C69" s="67" t="s">
        <v>2372</v>
      </c>
    </row>
    <row r="70" spans="2:3" x14ac:dyDescent="0.25">
      <c r="B70" s="495"/>
    </row>
    <row r="71" spans="2:3" x14ac:dyDescent="0.25">
      <c r="B71" s="495"/>
      <c r="C71" s="20" t="s">
        <v>1215</v>
      </c>
    </row>
    <row r="72" spans="2:3" outlineLevel="1" x14ac:dyDescent="0.25">
      <c r="B72" s="495"/>
      <c r="C72" t="s">
        <v>1216</v>
      </c>
    </row>
    <row r="73" spans="2:3" outlineLevel="1" x14ac:dyDescent="0.25">
      <c r="B73" s="495"/>
      <c r="C73" s="23" t="s">
        <v>32</v>
      </c>
    </row>
    <row r="74" spans="2:3" outlineLevel="1" x14ac:dyDescent="0.25">
      <c r="B74" s="495"/>
      <c r="C74" t="s">
        <v>1217</v>
      </c>
    </row>
    <row r="75" spans="2:3" outlineLevel="1" x14ac:dyDescent="0.25">
      <c r="B75" s="495"/>
      <c r="C75" s="23" t="s">
        <v>34</v>
      </c>
    </row>
    <row r="76" spans="2:3" x14ac:dyDescent="0.25">
      <c r="B76" s="495"/>
    </row>
    <row r="77" spans="2:3" x14ac:dyDescent="0.25">
      <c r="B77" s="495"/>
      <c r="C77" s="20" t="s">
        <v>1218</v>
      </c>
    </row>
    <row r="78" spans="2:3" outlineLevel="1" x14ac:dyDescent="0.25">
      <c r="B78" s="495"/>
      <c r="C78" t="s">
        <v>1219</v>
      </c>
    </row>
    <row r="79" spans="2:3" outlineLevel="1" x14ac:dyDescent="0.25">
      <c r="B79" s="495"/>
      <c r="C79" t="s">
        <v>37</v>
      </c>
    </row>
    <row r="80" spans="2:3" outlineLevel="1" x14ac:dyDescent="0.25">
      <c r="B80" s="495"/>
      <c r="C80" t="s">
        <v>1220</v>
      </c>
    </row>
    <row r="81" spans="2:3" outlineLevel="1" x14ac:dyDescent="0.25">
      <c r="B81" s="495"/>
      <c r="C81" t="s">
        <v>39</v>
      </c>
    </row>
    <row r="82" spans="2:3" outlineLevel="1" x14ac:dyDescent="0.25">
      <c r="B82" s="495"/>
      <c r="C82" t="s">
        <v>2374</v>
      </c>
    </row>
    <row r="83" spans="2:3" outlineLevel="1" x14ac:dyDescent="0.25">
      <c r="B83" s="495"/>
      <c r="C83" t="s">
        <v>1221</v>
      </c>
    </row>
    <row r="84" spans="2:3" x14ac:dyDescent="0.25">
      <c r="B84" s="495"/>
    </row>
    <row r="85" spans="2:3" x14ac:dyDescent="0.25">
      <c r="B85" s="495"/>
      <c r="C85" s="20" t="s">
        <v>1223</v>
      </c>
    </row>
    <row r="86" spans="2:3" ht="30" outlineLevel="1" x14ac:dyDescent="0.25">
      <c r="B86" s="495"/>
      <c r="C86" s="67" t="s">
        <v>1224</v>
      </c>
    </row>
    <row r="87" spans="2:3" x14ac:dyDescent="0.25">
      <c r="B87" s="495"/>
    </row>
    <row r="88" spans="2:3" x14ac:dyDescent="0.25">
      <c r="B88" s="495"/>
      <c r="C88" s="20" t="s">
        <v>1225</v>
      </c>
    </row>
    <row r="89" spans="2:3" ht="30" outlineLevel="1" x14ac:dyDescent="0.25">
      <c r="B89" s="495"/>
      <c r="C89" s="67" t="s">
        <v>1226</v>
      </c>
    </row>
    <row r="90" spans="2:3" x14ac:dyDescent="0.25">
      <c r="B90" s="495"/>
    </row>
    <row r="91" spans="2:3" ht="18.75" x14ac:dyDescent="0.3">
      <c r="B91" s="495"/>
      <c r="C91" s="21" t="s">
        <v>1227</v>
      </c>
    </row>
    <row r="92" spans="2:3" ht="30" outlineLevel="1" x14ac:dyDescent="0.25">
      <c r="B92" s="495"/>
      <c r="C92" s="67" t="s">
        <v>1228</v>
      </c>
    </row>
    <row r="93" spans="2:3" x14ac:dyDescent="0.25">
      <c r="B93" s="495"/>
    </row>
    <row r="94" spans="2:3" ht="18.75" x14ac:dyDescent="0.3">
      <c r="B94" s="495"/>
      <c r="C94" s="21" t="s">
        <v>1229</v>
      </c>
    </row>
    <row r="95" spans="2:3" ht="30" outlineLevel="1" x14ac:dyDescent="0.25">
      <c r="B95" s="495"/>
      <c r="C95" s="67" t="s">
        <v>1230</v>
      </c>
    </row>
    <row r="96" spans="2:3" x14ac:dyDescent="0.25">
      <c r="B96" s="495"/>
    </row>
    <row r="97" spans="2:3" ht="18.75" x14ac:dyDescent="0.3">
      <c r="B97" s="495"/>
      <c r="C97" s="21" t="s">
        <v>1231</v>
      </c>
    </row>
    <row r="98" spans="2:3" ht="75" outlineLevel="1" x14ac:dyDescent="0.25">
      <c r="B98" s="495"/>
      <c r="C98" s="263" t="s">
        <v>2279</v>
      </c>
    </row>
    <row r="99" spans="2:3" x14ac:dyDescent="0.25">
      <c r="B99" s="495"/>
    </row>
    <row r="100" spans="2:3" x14ac:dyDescent="0.25">
      <c r="B100" s="495"/>
      <c r="C100" s="20" t="s">
        <v>1232</v>
      </c>
    </row>
    <row r="101" spans="2:3" ht="30" x14ac:dyDescent="0.25">
      <c r="B101" s="495"/>
      <c r="C101" s="67" t="s">
        <v>1233</v>
      </c>
    </row>
    <row r="102" spans="2:3" x14ac:dyDescent="0.25">
      <c r="B102" s="495"/>
    </row>
    <row r="103" spans="2:3" x14ac:dyDescent="0.25">
      <c r="B103" s="495"/>
      <c r="C103" t="s">
        <v>1234</v>
      </c>
    </row>
    <row r="104" spans="2:3" x14ac:dyDescent="0.25">
      <c r="B104" s="495"/>
      <c r="C104" t="s">
        <v>1235</v>
      </c>
    </row>
    <row r="105" spans="2:3" x14ac:dyDescent="0.25">
      <c r="B105" s="495"/>
      <c r="C105" t="s">
        <v>1236</v>
      </c>
    </row>
    <row r="106" spans="2:3" x14ac:dyDescent="0.25">
      <c r="B106" s="495"/>
      <c r="C106" t="s">
        <v>1237</v>
      </c>
    </row>
    <row r="107" spans="2:3" x14ac:dyDescent="0.25">
      <c r="B107" s="495"/>
      <c r="C107" t="s">
        <v>1238</v>
      </c>
    </row>
    <row r="108" spans="2:3" x14ac:dyDescent="0.25">
      <c r="B108" s="495"/>
      <c r="C108" t="s">
        <v>1239</v>
      </c>
    </row>
    <row r="109" spans="2:3" x14ac:dyDescent="0.25">
      <c r="B109" s="495"/>
      <c r="C109" t="s">
        <v>1240</v>
      </c>
    </row>
    <row r="110" spans="2:3" x14ac:dyDescent="0.25">
      <c r="B110" s="495"/>
    </row>
    <row r="111" spans="2:3" x14ac:dyDescent="0.25">
      <c r="B111" s="495"/>
      <c r="C111" s="20" t="s">
        <v>1241</v>
      </c>
    </row>
    <row r="112" spans="2:3" x14ac:dyDescent="0.25">
      <c r="B112" s="495"/>
      <c r="C112" t="s">
        <v>1242</v>
      </c>
    </row>
    <row r="113" spans="2:3" ht="30" x14ac:dyDescent="0.25">
      <c r="B113" s="495"/>
      <c r="C113" s="67" t="s">
        <v>1243</v>
      </c>
    </row>
    <row r="114" spans="2:3" x14ac:dyDescent="0.25">
      <c r="B114" s="495"/>
      <c r="C114" t="s">
        <v>1244</v>
      </c>
    </row>
    <row r="115" spans="2:3" x14ac:dyDescent="0.25">
      <c r="B115" s="495"/>
      <c r="C115" t="s">
        <v>1245</v>
      </c>
    </row>
    <row r="116" spans="2:3" x14ac:dyDescent="0.25">
      <c r="B116" s="495"/>
      <c r="C116" t="s">
        <v>1246</v>
      </c>
    </row>
    <row r="117" spans="2:3" x14ac:dyDescent="0.25">
      <c r="B117" s="495"/>
    </row>
    <row r="118" spans="2:3" x14ac:dyDescent="0.25">
      <c r="B118" s="495"/>
      <c r="C118" s="20" t="s">
        <v>1247</v>
      </c>
    </row>
    <row r="119" spans="2:3" ht="45" x14ac:dyDescent="0.25">
      <c r="B119" s="495"/>
      <c r="C119" s="67" t="s">
        <v>1248</v>
      </c>
    </row>
    <row r="120" spans="2:3" x14ac:dyDescent="0.25">
      <c r="B120" s="495"/>
      <c r="C120" t="s">
        <v>1249</v>
      </c>
    </row>
    <row r="121" spans="2:3" x14ac:dyDescent="0.25">
      <c r="B121" s="495"/>
    </row>
    <row r="122" spans="2:3" x14ac:dyDescent="0.25">
      <c r="B122" s="495"/>
      <c r="C122" t="s">
        <v>1250</v>
      </c>
    </row>
    <row r="123" spans="2:3" ht="45" x14ac:dyDescent="0.25">
      <c r="B123" s="495"/>
      <c r="C123" s="67" t="s">
        <v>1251</v>
      </c>
    </row>
    <row r="124" spans="2:3" ht="45" x14ac:dyDescent="0.25">
      <c r="B124" s="495"/>
      <c r="C124" s="67" t="s">
        <v>1252</v>
      </c>
    </row>
    <row r="125" spans="2:3" x14ac:dyDescent="0.25">
      <c r="B125" s="495"/>
      <c r="C125" t="s">
        <v>1253</v>
      </c>
    </row>
    <row r="126" spans="2:3" x14ac:dyDescent="0.25">
      <c r="B126" s="495"/>
      <c r="C126" t="s">
        <v>1254</v>
      </c>
    </row>
    <row r="127" spans="2:3" x14ac:dyDescent="0.25">
      <c r="B127" s="495"/>
      <c r="C127" t="s">
        <v>1255</v>
      </c>
    </row>
    <row r="128" spans="2:3" x14ac:dyDescent="0.25">
      <c r="B128" s="495"/>
      <c r="C128" t="s">
        <v>1256</v>
      </c>
    </row>
    <row r="129" spans="2:3" x14ac:dyDescent="0.25">
      <c r="B129" s="495"/>
      <c r="C129" t="s">
        <v>1257</v>
      </c>
    </row>
    <row r="130" spans="2:3" x14ac:dyDescent="0.25">
      <c r="B130" s="495"/>
      <c r="C130" t="s">
        <v>1258</v>
      </c>
    </row>
    <row r="131" spans="2:3" ht="30" customHeight="1" x14ac:dyDescent="0.25">
      <c r="B131" s="495"/>
      <c r="C131" s="67" t="s">
        <v>1259</v>
      </c>
    </row>
    <row r="132" spans="2:3" x14ac:dyDescent="0.25">
      <c r="B132" s="495"/>
      <c r="C132" t="s">
        <v>1260</v>
      </c>
    </row>
    <row r="133" spans="2:3" ht="45" x14ac:dyDescent="0.25">
      <c r="B133" s="495"/>
      <c r="C133" s="67" t="s">
        <v>1261</v>
      </c>
    </row>
    <row r="134" spans="2:3" ht="60" x14ac:dyDescent="0.25">
      <c r="B134" s="495"/>
      <c r="C134" s="67" t="s">
        <v>1316</v>
      </c>
    </row>
    <row r="135" spans="2:3" x14ac:dyDescent="0.25">
      <c r="B135" s="495"/>
      <c r="C135" s="67"/>
    </row>
    <row r="136" spans="2:3" x14ac:dyDescent="0.25">
      <c r="B136" s="495"/>
      <c r="C136" s="67" t="s">
        <v>1262</v>
      </c>
    </row>
    <row r="137" spans="2:3" x14ac:dyDescent="0.25">
      <c r="B137" s="495"/>
      <c r="C137" s="67" t="s">
        <v>1263</v>
      </c>
    </row>
    <row r="138" spans="2:3" x14ac:dyDescent="0.25">
      <c r="B138" s="495"/>
      <c r="C138" s="67" t="s">
        <v>1264</v>
      </c>
    </row>
    <row r="139" spans="2:3" x14ac:dyDescent="0.25">
      <c r="B139" s="495"/>
      <c r="C139" s="67" t="s">
        <v>1265</v>
      </c>
    </row>
    <row r="140" spans="2:3" x14ac:dyDescent="0.25">
      <c r="B140" s="495"/>
      <c r="C140" s="67" t="s">
        <v>1266</v>
      </c>
    </row>
    <row r="141" spans="2:3" x14ac:dyDescent="0.25">
      <c r="B141" s="495"/>
      <c r="C141" s="67" t="s">
        <v>1267</v>
      </c>
    </row>
    <row r="142" spans="2:3" x14ac:dyDescent="0.25">
      <c r="B142" s="495"/>
      <c r="C142" s="67" t="s">
        <v>1268</v>
      </c>
    </row>
    <row r="143" spans="2:3" x14ac:dyDescent="0.25">
      <c r="B143" s="495"/>
      <c r="C143" s="67" t="s">
        <v>1269</v>
      </c>
    </row>
    <row r="144" spans="2:3" x14ac:dyDescent="0.25">
      <c r="B144" s="495"/>
      <c r="C144" s="67" t="s">
        <v>1270</v>
      </c>
    </row>
    <row r="145" spans="2:3" x14ac:dyDescent="0.25">
      <c r="B145" s="495"/>
      <c r="C145" s="67" t="s">
        <v>1271</v>
      </c>
    </row>
    <row r="146" spans="2:3" x14ac:dyDescent="0.25">
      <c r="B146" s="495"/>
      <c r="C146" s="67" t="s">
        <v>1272</v>
      </c>
    </row>
    <row r="147" spans="2:3" x14ac:dyDescent="0.25">
      <c r="B147" s="495"/>
      <c r="C147" s="67" t="s">
        <v>1273</v>
      </c>
    </row>
    <row r="148" spans="2:3" x14ac:dyDescent="0.25">
      <c r="B148" s="495"/>
      <c r="C148" s="67" t="s">
        <v>1274</v>
      </c>
    </row>
    <row r="149" spans="2:3" x14ac:dyDescent="0.25">
      <c r="B149" s="495"/>
      <c r="C149" s="67" t="s">
        <v>1275</v>
      </c>
    </row>
    <row r="150" spans="2:3" x14ac:dyDescent="0.25">
      <c r="B150" s="495"/>
      <c r="C150" s="67" t="s">
        <v>1276</v>
      </c>
    </row>
    <row r="151" spans="2:3" x14ac:dyDescent="0.25">
      <c r="B151" s="495"/>
      <c r="C151" s="67" t="s">
        <v>1277</v>
      </c>
    </row>
    <row r="152" spans="2:3" x14ac:dyDescent="0.25">
      <c r="B152" s="495"/>
      <c r="C152" s="67" t="s">
        <v>1278</v>
      </c>
    </row>
    <row r="153" spans="2:3" x14ac:dyDescent="0.25">
      <c r="B153" s="495"/>
      <c r="C153" s="67" t="s">
        <v>1279</v>
      </c>
    </row>
    <row r="154" spans="2:3" x14ac:dyDescent="0.25">
      <c r="B154" s="495"/>
      <c r="C154" s="67" t="s">
        <v>1280</v>
      </c>
    </row>
    <row r="155" spans="2:3" x14ac:dyDescent="0.25">
      <c r="B155" s="495"/>
      <c r="C155" s="67" t="s">
        <v>1281</v>
      </c>
    </row>
    <row r="156" spans="2:3" x14ac:dyDescent="0.25">
      <c r="B156" s="495"/>
      <c r="C156" s="67" t="s">
        <v>1282</v>
      </c>
    </row>
    <row r="157" spans="2:3" x14ac:dyDescent="0.25">
      <c r="B157" s="495"/>
      <c r="C157" s="67" t="s">
        <v>1283</v>
      </c>
    </row>
    <row r="158" spans="2:3" x14ac:dyDescent="0.25">
      <c r="B158" s="495"/>
      <c r="C158" s="67" t="s">
        <v>1284</v>
      </c>
    </row>
    <row r="159" spans="2:3" x14ac:dyDescent="0.25">
      <c r="B159" s="495"/>
      <c r="C159" s="67" t="s">
        <v>1285</v>
      </c>
    </row>
    <row r="160" spans="2:3" x14ac:dyDescent="0.25">
      <c r="B160" s="495"/>
      <c r="C160" s="67" t="s">
        <v>1286</v>
      </c>
    </row>
    <row r="161" spans="2:3" x14ac:dyDescent="0.25">
      <c r="B161" s="495"/>
      <c r="C161" s="67" t="s">
        <v>1287</v>
      </c>
    </row>
    <row r="162" spans="2:3" x14ac:dyDescent="0.25">
      <c r="B162" s="495"/>
      <c r="C162" s="67" t="s">
        <v>1288</v>
      </c>
    </row>
    <row r="163" spans="2:3" x14ac:dyDescent="0.25">
      <c r="B163" s="495"/>
      <c r="C163" t="s">
        <v>1289</v>
      </c>
    </row>
    <row r="164" spans="2:3" x14ac:dyDescent="0.25">
      <c r="B164" s="495"/>
      <c r="C164" t="s">
        <v>1290</v>
      </c>
    </row>
    <row r="165" spans="2:3" x14ac:dyDescent="0.25">
      <c r="B165" s="495"/>
      <c r="C165" t="s">
        <v>1291</v>
      </c>
    </row>
    <row r="166" spans="2:3" x14ac:dyDescent="0.25">
      <c r="B166" s="495"/>
      <c r="C166" t="s">
        <v>1292</v>
      </c>
    </row>
    <row r="167" spans="2:3" x14ac:dyDescent="0.25">
      <c r="B167" s="495"/>
      <c r="C167" t="s">
        <v>1293</v>
      </c>
    </row>
    <row r="168" spans="2:3" x14ac:dyDescent="0.25">
      <c r="B168" s="495"/>
      <c r="C168" t="s">
        <v>1294</v>
      </c>
    </row>
    <row r="169" spans="2:3" x14ac:dyDescent="0.25">
      <c r="B169" s="495"/>
      <c r="C169" t="s">
        <v>1295</v>
      </c>
    </row>
    <row r="170" spans="2:3" x14ac:dyDescent="0.25">
      <c r="B170" s="495"/>
      <c r="C170" t="s">
        <v>1296</v>
      </c>
    </row>
    <row r="171" spans="2:3" x14ac:dyDescent="0.25">
      <c r="B171" s="495"/>
      <c r="C171" t="s">
        <v>1297</v>
      </c>
    </row>
    <row r="172" spans="2:3" x14ac:dyDescent="0.25">
      <c r="B172" s="495"/>
    </row>
    <row r="173" spans="2:3" ht="45" x14ac:dyDescent="0.25">
      <c r="B173" s="495"/>
      <c r="C173" s="67" t="s">
        <v>1298</v>
      </c>
    </row>
    <row r="174" spans="2:3" x14ac:dyDescent="0.25">
      <c r="B174" s="495"/>
    </row>
    <row r="175" spans="2:3" x14ac:dyDescent="0.25">
      <c r="B175" s="495"/>
      <c r="C175" t="s">
        <v>1299</v>
      </c>
    </row>
    <row r="176" spans="2:3" ht="60" x14ac:dyDescent="0.25">
      <c r="B176" s="495"/>
      <c r="C176" s="67" t="s">
        <v>1300</v>
      </c>
    </row>
    <row r="177" spans="2:3" x14ac:dyDescent="0.25">
      <c r="B177" s="495"/>
    </row>
    <row r="178" spans="2:3" x14ac:dyDescent="0.25">
      <c r="B178" s="495"/>
      <c r="C178" t="s">
        <v>1301</v>
      </c>
    </row>
    <row r="179" spans="2:3" ht="30" x14ac:dyDescent="0.25">
      <c r="B179" s="495"/>
      <c r="C179" s="67" t="s">
        <v>1302</v>
      </c>
    </row>
    <row r="180" spans="2:3" x14ac:dyDescent="0.25">
      <c r="B180" s="495"/>
    </row>
    <row r="181" spans="2:3" x14ac:dyDescent="0.25">
      <c r="B181" s="495"/>
      <c r="C181" t="s">
        <v>1303</v>
      </c>
    </row>
    <row r="182" spans="2:3" ht="30" x14ac:dyDescent="0.25">
      <c r="B182" s="495"/>
      <c r="C182" s="67" t="s">
        <v>1304</v>
      </c>
    </row>
    <row r="183" spans="2:3" x14ac:dyDescent="0.25">
      <c r="B183" s="495"/>
    </row>
    <row r="184" spans="2:3" x14ac:dyDescent="0.25">
      <c r="B184" s="495"/>
      <c r="C184" t="s">
        <v>1305</v>
      </c>
    </row>
    <row r="185" spans="2:3" x14ac:dyDescent="0.25">
      <c r="B185" s="495"/>
      <c r="C185" t="s">
        <v>1306</v>
      </c>
    </row>
    <row r="186" spans="2:3" x14ac:dyDescent="0.25">
      <c r="B186" s="495"/>
    </row>
    <row r="187" spans="2:3" ht="30" x14ac:dyDescent="0.25">
      <c r="B187" s="495"/>
      <c r="C187" s="67" t="s">
        <v>1307</v>
      </c>
    </row>
    <row r="188" spans="2:3" x14ac:dyDescent="0.25">
      <c r="B188" s="495"/>
      <c r="C188" s="67"/>
    </row>
    <row r="189" spans="2:3" x14ac:dyDescent="0.25">
      <c r="B189" s="495"/>
      <c r="C189" s="67" t="s">
        <v>1308</v>
      </c>
    </row>
    <row r="190" spans="2:3" x14ac:dyDescent="0.25">
      <c r="B190" s="495"/>
      <c r="C190" s="67" t="s">
        <v>1309</v>
      </c>
    </row>
    <row r="191" spans="2:3" x14ac:dyDescent="0.25">
      <c r="B191" s="495"/>
      <c r="C191" s="67" t="s">
        <v>1310</v>
      </c>
    </row>
    <row r="192" spans="2:3" ht="30" x14ac:dyDescent="0.25">
      <c r="B192" s="495"/>
      <c r="C192" s="67" t="s">
        <v>1311</v>
      </c>
    </row>
    <row r="193" spans="2:3" ht="45" customHeight="1" x14ac:dyDescent="0.25">
      <c r="B193" s="495"/>
      <c r="C193" s="67" t="s">
        <v>1312</v>
      </c>
    </row>
    <row r="194" spans="2:3" x14ac:dyDescent="0.25">
      <c r="B194" s="495"/>
      <c r="C194" s="67" t="s">
        <v>1313</v>
      </c>
    </row>
    <row r="195" spans="2:3" x14ac:dyDescent="0.25">
      <c r="B195" s="495"/>
      <c r="C195" s="67"/>
    </row>
    <row r="196" spans="2:3" ht="30" x14ac:dyDescent="0.25">
      <c r="B196" s="495"/>
      <c r="C196" s="67" t="s">
        <v>1314</v>
      </c>
    </row>
    <row r="197" spans="2:3" ht="45" x14ac:dyDescent="0.25">
      <c r="B197" s="495"/>
      <c r="C197" s="67" t="s">
        <v>1315</v>
      </c>
    </row>
    <row r="198" spans="2:3" x14ac:dyDescent="0.25">
      <c r="B198" s="495"/>
      <c r="C198" s="67" t="s">
        <v>1253</v>
      </c>
    </row>
    <row r="199" spans="2:3" x14ac:dyDescent="0.25">
      <c r="B199" s="495"/>
      <c r="C199" s="67" t="s">
        <v>1254</v>
      </c>
    </row>
    <row r="200" spans="2:3" x14ac:dyDescent="0.25">
      <c r="B200" s="495"/>
      <c r="C200" s="67" t="s">
        <v>1255</v>
      </c>
    </row>
    <row r="201" spans="2:3" x14ac:dyDescent="0.25">
      <c r="B201" s="495"/>
      <c r="C201" s="67" t="s">
        <v>1258</v>
      </c>
    </row>
    <row r="202" spans="2:3" x14ac:dyDescent="0.25">
      <c r="B202" s="495"/>
      <c r="C202" t="s">
        <v>1257</v>
      </c>
    </row>
    <row r="203" spans="2:3" x14ac:dyDescent="0.25">
      <c r="B203" s="495"/>
      <c r="C203" t="s">
        <v>1258</v>
      </c>
    </row>
    <row r="204" spans="2:3" ht="30" customHeight="1" x14ac:dyDescent="0.25">
      <c r="B204" s="495"/>
      <c r="C204" s="67" t="s">
        <v>1259</v>
      </c>
    </row>
    <row r="205" spans="2:3" x14ac:dyDescent="0.25">
      <c r="B205" s="495"/>
      <c r="C205" t="s">
        <v>1260</v>
      </c>
    </row>
    <row r="206" spans="2:3" ht="45" x14ac:dyDescent="0.25">
      <c r="B206" s="495"/>
      <c r="C206" s="67" t="s">
        <v>1261</v>
      </c>
    </row>
    <row r="207" spans="2:3" ht="60" x14ac:dyDescent="0.25">
      <c r="B207" s="495"/>
      <c r="C207" s="67" t="s">
        <v>1316</v>
      </c>
    </row>
    <row r="208" spans="2:3" x14ac:dyDescent="0.25">
      <c r="B208" s="495"/>
    </row>
    <row r="209" spans="2:3" ht="30" x14ac:dyDescent="0.25">
      <c r="B209" s="495"/>
      <c r="C209" s="67" t="s">
        <v>1307</v>
      </c>
    </row>
    <row r="210" spans="2:3" x14ac:dyDescent="0.25">
      <c r="B210" s="495"/>
    </row>
    <row r="211" spans="2:3" x14ac:dyDescent="0.25">
      <c r="B211" s="495"/>
      <c r="C211" s="204" t="s">
        <v>1317</v>
      </c>
    </row>
    <row r="212" spans="2:3" x14ac:dyDescent="0.25">
      <c r="B212" s="495"/>
      <c r="C212" s="225" t="s">
        <v>1318</v>
      </c>
    </row>
    <row r="213" spans="2:3" x14ac:dyDescent="0.25">
      <c r="B213" s="495"/>
      <c r="C213" s="225" t="s">
        <v>1319</v>
      </c>
    </row>
    <row r="214" spans="2:3" x14ac:dyDescent="0.25">
      <c r="B214" s="495"/>
    </row>
    <row r="215" spans="2:3" x14ac:dyDescent="0.25">
      <c r="B215" s="495"/>
      <c r="C215" s="20" t="s">
        <v>1320</v>
      </c>
    </row>
    <row r="216" spans="2:3" x14ac:dyDescent="0.25">
      <c r="B216" s="495"/>
      <c r="C216" t="s">
        <v>1321</v>
      </c>
    </row>
    <row r="217" spans="2:3" x14ac:dyDescent="0.25">
      <c r="B217" s="495"/>
      <c r="C217" t="s">
        <v>1322</v>
      </c>
    </row>
    <row r="218" spans="2:3" x14ac:dyDescent="0.25">
      <c r="B218" s="495"/>
    </row>
    <row r="219" spans="2:3" x14ac:dyDescent="0.25">
      <c r="B219" s="495"/>
      <c r="C219" t="s">
        <v>1323</v>
      </c>
    </row>
    <row r="220" spans="2:3" x14ac:dyDescent="0.25">
      <c r="B220" s="495"/>
      <c r="C220" t="s">
        <v>1324</v>
      </c>
    </row>
    <row r="221" spans="2:3" x14ac:dyDescent="0.25">
      <c r="B221" s="495"/>
      <c r="C221" t="s">
        <v>1325</v>
      </c>
    </row>
    <row r="222" spans="2:3" ht="30" x14ac:dyDescent="0.25">
      <c r="B222" s="495"/>
      <c r="C222" s="67" t="s">
        <v>1326</v>
      </c>
    </row>
    <row r="223" spans="2:3" x14ac:dyDescent="0.25">
      <c r="B223" s="495"/>
    </row>
    <row r="224" spans="2:3" x14ac:dyDescent="0.25">
      <c r="B224" s="495"/>
      <c r="C224" s="226" t="s">
        <v>1327</v>
      </c>
    </row>
    <row r="225" spans="2:3" x14ac:dyDescent="0.25">
      <c r="B225" s="495"/>
      <c r="C225" t="s">
        <v>1328</v>
      </c>
    </row>
    <row r="226" spans="2:3" x14ac:dyDescent="0.25">
      <c r="B226" s="495"/>
      <c r="C226" t="s">
        <v>1329</v>
      </c>
    </row>
    <row r="227" spans="2:3" x14ac:dyDescent="0.25">
      <c r="B227" s="495"/>
      <c r="C227" t="s">
        <v>1330</v>
      </c>
    </row>
    <row r="228" spans="2:3" x14ac:dyDescent="0.25">
      <c r="B228" s="495"/>
      <c r="C228" s="50" t="s">
        <v>1331</v>
      </c>
    </row>
    <row r="229" spans="2:3" x14ac:dyDescent="0.25">
      <c r="B229" s="495"/>
      <c r="C229" s="50" t="s">
        <v>1332</v>
      </c>
    </row>
    <row r="230" spans="2:3" x14ac:dyDescent="0.25">
      <c r="B230" s="495"/>
      <c r="C230" s="50" t="s">
        <v>1333</v>
      </c>
    </row>
    <row r="231" spans="2:3" x14ac:dyDescent="0.25">
      <c r="B231" s="495"/>
      <c r="C231" s="50" t="s">
        <v>1334</v>
      </c>
    </row>
    <row r="232" spans="2:3" x14ac:dyDescent="0.25">
      <c r="B232" s="495"/>
      <c r="C232" s="50" t="s">
        <v>1335</v>
      </c>
    </row>
    <row r="233" spans="2:3" x14ac:dyDescent="0.25">
      <c r="B233" s="495"/>
      <c r="C233" s="50" t="s">
        <v>1336</v>
      </c>
    </row>
    <row r="234" spans="2:3" x14ac:dyDescent="0.25">
      <c r="B234" s="495"/>
      <c r="C234" s="50" t="s">
        <v>1337</v>
      </c>
    </row>
    <row r="235" spans="2:3" x14ac:dyDescent="0.25">
      <c r="B235" s="495"/>
      <c r="C235" s="50" t="s">
        <v>1338</v>
      </c>
    </row>
    <row r="236" spans="2:3" x14ac:dyDescent="0.25">
      <c r="B236" s="495"/>
      <c r="C236" s="50" t="s">
        <v>1339</v>
      </c>
    </row>
    <row r="237" spans="2:3" x14ac:dyDescent="0.25">
      <c r="B237" s="495"/>
      <c r="C237" s="50" t="s">
        <v>1340</v>
      </c>
    </row>
    <row r="238" spans="2:3" x14ac:dyDescent="0.25">
      <c r="B238" s="495"/>
      <c r="C238" s="50" t="s">
        <v>1341</v>
      </c>
    </row>
    <row r="239" spans="2:3" x14ac:dyDescent="0.25">
      <c r="B239" s="495"/>
      <c r="C239" t="s">
        <v>1342</v>
      </c>
    </row>
    <row r="240" spans="2:3" x14ac:dyDescent="0.25">
      <c r="B240" s="495"/>
      <c r="C240" t="s">
        <v>1343</v>
      </c>
    </row>
    <row r="241" spans="2:3" x14ac:dyDescent="0.25">
      <c r="B241" s="495"/>
      <c r="C241" s="50" t="s">
        <v>1344</v>
      </c>
    </row>
    <row r="242" spans="2:3" x14ac:dyDescent="0.25">
      <c r="B242" s="495"/>
      <c r="C242" s="50" t="s">
        <v>1345</v>
      </c>
    </row>
    <row r="243" spans="2:3" x14ac:dyDescent="0.25">
      <c r="B243" s="495"/>
      <c r="C243" s="50" t="s">
        <v>1346</v>
      </c>
    </row>
    <row r="244" spans="2:3" x14ac:dyDescent="0.25">
      <c r="B244" s="495"/>
      <c r="C244" t="s">
        <v>1347</v>
      </c>
    </row>
    <row r="245" spans="2:3" x14ac:dyDescent="0.25">
      <c r="B245" s="495"/>
      <c r="C245" t="s">
        <v>1348</v>
      </c>
    </row>
    <row r="246" spans="2:3" x14ac:dyDescent="0.25">
      <c r="B246" s="495"/>
      <c r="C246" t="s">
        <v>1349</v>
      </c>
    </row>
    <row r="247" spans="2:3" x14ac:dyDescent="0.25">
      <c r="B247" s="495"/>
      <c r="C247" t="s">
        <v>1350</v>
      </c>
    </row>
    <row r="248" spans="2:3" x14ac:dyDescent="0.25">
      <c r="B248" s="495"/>
    </row>
    <row r="249" spans="2:3" x14ac:dyDescent="0.25">
      <c r="B249" s="495"/>
      <c r="C249" s="200" t="s">
        <v>1351</v>
      </c>
    </row>
    <row r="250" spans="2:3" x14ac:dyDescent="0.25">
      <c r="B250" s="495"/>
      <c r="C250" s="227" t="s">
        <v>1328</v>
      </c>
    </row>
    <row r="251" spans="2:3" x14ac:dyDescent="0.25">
      <c r="B251" s="495"/>
      <c r="C251" s="227" t="s">
        <v>1329</v>
      </c>
    </row>
    <row r="252" spans="2:3" x14ac:dyDescent="0.25">
      <c r="B252" s="495"/>
      <c r="C252" s="227" t="s">
        <v>1352</v>
      </c>
    </row>
    <row r="253" spans="2:3" x14ac:dyDescent="0.25">
      <c r="B253" s="495"/>
      <c r="C253" s="227" t="s">
        <v>1353</v>
      </c>
    </row>
    <row r="254" spans="2:3" x14ac:dyDescent="0.25">
      <c r="B254" s="495"/>
      <c r="C254" s="227" t="s">
        <v>1354</v>
      </c>
    </row>
    <row r="255" spans="2:3" x14ac:dyDescent="0.25">
      <c r="B255" s="495"/>
      <c r="C255" s="229" t="s">
        <v>1355</v>
      </c>
    </row>
    <row r="256" spans="2:3" x14ac:dyDescent="0.25">
      <c r="B256" s="495"/>
      <c r="C256" s="229" t="s">
        <v>1356</v>
      </c>
    </row>
    <row r="257" spans="2:3" x14ac:dyDescent="0.25">
      <c r="B257" s="495"/>
      <c r="C257" s="229" t="s">
        <v>1357</v>
      </c>
    </row>
    <row r="258" spans="2:3" x14ac:dyDescent="0.25">
      <c r="B258" s="495"/>
      <c r="C258" s="229" t="s">
        <v>1358</v>
      </c>
    </row>
    <row r="259" spans="2:3" x14ac:dyDescent="0.25">
      <c r="B259" s="495"/>
      <c r="C259" s="229" t="s">
        <v>1359</v>
      </c>
    </row>
    <row r="260" spans="2:3" x14ac:dyDescent="0.25">
      <c r="B260" s="495"/>
      <c r="C260" s="229" t="s">
        <v>1360</v>
      </c>
    </row>
    <row r="261" spans="2:3" x14ac:dyDescent="0.25">
      <c r="B261" s="495"/>
      <c r="C261" s="229" t="s">
        <v>1361</v>
      </c>
    </row>
    <row r="262" spans="2:3" x14ac:dyDescent="0.25">
      <c r="B262" s="495"/>
      <c r="C262" s="229" t="s">
        <v>114</v>
      </c>
    </row>
    <row r="263" spans="2:3" x14ac:dyDescent="0.25">
      <c r="B263" s="495"/>
      <c r="C263" s="227"/>
    </row>
    <row r="264" spans="2:3" x14ac:dyDescent="0.25">
      <c r="B264" s="495"/>
      <c r="C264" s="230" t="s">
        <v>1362</v>
      </c>
    </row>
    <row r="265" spans="2:3" x14ac:dyDescent="0.25">
      <c r="B265" s="495"/>
      <c r="C265" s="229" t="s">
        <v>1363</v>
      </c>
    </row>
    <row r="266" spans="2:3" x14ac:dyDescent="0.25">
      <c r="B266" s="495"/>
      <c r="C266" s="229" t="s">
        <v>1364</v>
      </c>
    </row>
    <row r="267" spans="2:3" x14ac:dyDescent="0.25">
      <c r="B267" s="495"/>
      <c r="C267" s="229" t="s">
        <v>1365</v>
      </c>
    </row>
    <row r="268" spans="2:3" x14ac:dyDescent="0.25">
      <c r="B268" s="495"/>
      <c r="C268" s="229" t="s">
        <v>1366</v>
      </c>
    </row>
    <row r="269" spans="2:3" x14ac:dyDescent="0.25">
      <c r="B269" s="495"/>
      <c r="C269" s="229" t="s">
        <v>1367</v>
      </c>
    </row>
    <row r="270" spans="2:3" x14ac:dyDescent="0.25">
      <c r="B270" s="495"/>
      <c r="C270" s="229" t="s">
        <v>1368</v>
      </c>
    </row>
    <row r="271" spans="2:3" x14ac:dyDescent="0.25">
      <c r="B271" s="495"/>
      <c r="C271" s="229" t="s">
        <v>1369</v>
      </c>
    </row>
    <row r="272" spans="2:3" x14ac:dyDescent="0.25">
      <c r="B272" s="495"/>
      <c r="C272" s="231" t="s">
        <v>1370</v>
      </c>
    </row>
    <row r="273" spans="2:3" x14ac:dyDescent="0.25">
      <c r="B273" s="495"/>
      <c r="C273" s="231" t="s">
        <v>1371</v>
      </c>
    </row>
    <row r="274" spans="2:3" x14ac:dyDescent="0.25">
      <c r="B274" s="495"/>
      <c r="C274" s="232" t="s">
        <v>1372</v>
      </c>
    </row>
    <row r="275" spans="2:3" x14ac:dyDescent="0.25">
      <c r="B275" s="495"/>
      <c r="C275" s="229" t="s">
        <v>1373</v>
      </c>
    </row>
    <row r="276" spans="2:3" x14ac:dyDescent="0.25">
      <c r="B276" s="495"/>
      <c r="C276" s="232" t="s">
        <v>1374</v>
      </c>
    </row>
    <row r="277" spans="2:3" x14ac:dyDescent="0.25">
      <c r="B277" s="495"/>
      <c r="C277" s="229" t="s">
        <v>1375</v>
      </c>
    </row>
    <row r="278" spans="2:3" x14ac:dyDescent="0.25">
      <c r="B278" s="495"/>
      <c r="C278" s="227" t="s">
        <v>1376</v>
      </c>
    </row>
    <row r="279" spans="2:3" x14ac:dyDescent="0.25">
      <c r="B279" s="495"/>
      <c r="C279" s="227" t="s">
        <v>1377</v>
      </c>
    </row>
    <row r="280" spans="2:3" x14ac:dyDescent="0.25">
      <c r="B280" s="495"/>
      <c r="C280" s="227" t="s">
        <v>1378</v>
      </c>
    </row>
    <row r="281" spans="2:3" x14ac:dyDescent="0.25">
      <c r="B281" s="495"/>
      <c r="C281" s="227" t="s">
        <v>1379</v>
      </c>
    </row>
    <row r="282" spans="2:3" x14ac:dyDescent="0.25">
      <c r="B282" s="495"/>
      <c r="C282" s="227" t="s">
        <v>1349</v>
      </c>
    </row>
    <row r="283" spans="2:3" x14ac:dyDescent="0.25">
      <c r="B283" s="495"/>
      <c r="C283" s="227" t="s">
        <v>1350</v>
      </c>
    </row>
    <row r="284" spans="2:3" x14ac:dyDescent="0.25">
      <c r="B284" s="495"/>
      <c r="C284" s="227"/>
    </row>
    <row r="285" spans="2:3" ht="30" x14ac:dyDescent="0.25">
      <c r="B285" s="495"/>
      <c r="C285" s="233" t="s">
        <v>1380</v>
      </c>
    </row>
    <row r="286" spans="2:3" x14ac:dyDescent="0.25">
      <c r="B286" s="495"/>
      <c r="C286" s="227" t="s">
        <v>1381</v>
      </c>
    </row>
    <row r="287" spans="2:3" x14ac:dyDescent="0.25">
      <c r="B287" s="495"/>
      <c r="C287" s="227" t="s">
        <v>1382</v>
      </c>
    </row>
    <row r="288" spans="2:3" x14ac:dyDescent="0.25">
      <c r="B288" s="495"/>
      <c r="C288" s="228" t="s">
        <v>1383</v>
      </c>
    </row>
    <row r="289" spans="2:3" x14ac:dyDescent="0.25">
      <c r="B289" s="495"/>
      <c r="C289" s="228" t="s">
        <v>1384</v>
      </c>
    </row>
    <row r="290" spans="2:3" x14ac:dyDescent="0.25">
      <c r="B290" s="495"/>
      <c r="C290" s="228" t="s">
        <v>1385</v>
      </c>
    </row>
    <row r="291" spans="2:3" x14ac:dyDescent="0.25">
      <c r="B291" s="495"/>
      <c r="C291" s="228" t="s">
        <v>1386</v>
      </c>
    </row>
    <row r="292" spans="2:3" x14ac:dyDescent="0.25">
      <c r="B292" s="495"/>
      <c r="C292" s="228" t="s">
        <v>1387</v>
      </c>
    </row>
    <row r="293" spans="2:3" x14ac:dyDescent="0.25">
      <c r="B293" s="495"/>
      <c r="C293" s="228" t="s">
        <v>1388</v>
      </c>
    </row>
    <row r="294" spans="2:3" x14ac:dyDescent="0.25">
      <c r="B294" s="495"/>
      <c r="C294" s="228" t="s">
        <v>1389</v>
      </c>
    </row>
    <row r="295" spans="2:3" x14ac:dyDescent="0.25">
      <c r="B295" s="495"/>
      <c r="C295" s="228" t="s">
        <v>1390</v>
      </c>
    </row>
    <row r="296" spans="2:3" ht="30" x14ac:dyDescent="0.25">
      <c r="B296" s="495"/>
      <c r="C296" s="234" t="s">
        <v>1391</v>
      </c>
    </row>
    <row r="297" spans="2:3" x14ac:dyDescent="0.25">
      <c r="B297" s="495"/>
      <c r="C297" s="235" t="s">
        <v>1392</v>
      </c>
    </row>
    <row r="298" spans="2:3" x14ac:dyDescent="0.25">
      <c r="B298" s="495"/>
      <c r="C298" s="235" t="s">
        <v>1393</v>
      </c>
    </row>
    <row r="299" spans="2:3" x14ac:dyDescent="0.25">
      <c r="B299" s="495"/>
      <c r="C299" s="236" t="s">
        <v>1394</v>
      </c>
    </row>
    <row r="300" spans="2:3" x14ac:dyDescent="0.25">
      <c r="B300" s="495"/>
      <c r="C300" s="236"/>
    </row>
    <row r="301" spans="2:3" x14ac:dyDescent="0.25">
      <c r="B301" s="495"/>
      <c r="C301" t="s">
        <v>1395</v>
      </c>
    </row>
    <row r="302" spans="2:3" x14ac:dyDescent="0.25">
      <c r="B302" s="495"/>
      <c r="C302" s="236"/>
    </row>
    <row r="303" spans="2:3" x14ac:dyDescent="0.25">
      <c r="B303" s="495"/>
      <c r="C303" s="236" t="s">
        <v>1396</v>
      </c>
    </row>
    <row r="304" spans="2:3" x14ac:dyDescent="0.25">
      <c r="B304" s="495"/>
      <c r="C304" s="236" t="s">
        <v>1397</v>
      </c>
    </row>
    <row r="305" spans="2:3" x14ac:dyDescent="0.25">
      <c r="B305" s="495"/>
      <c r="C305" s="236" t="s">
        <v>1398</v>
      </c>
    </row>
    <row r="306" spans="2:3" x14ac:dyDescent="0.25">
      <c r="B306" s="495"/>
      <c r="C306" s="236" t="s">
        <v>1328</v>
      </c>
    </row>
    <row r="307" spans="2:3" x14ac:dyDescent="0.25">
      <c r="B307" s="495"/>
      <c r="C307" s="236" t="s">
        <v>1329</v>
      </c>
    </row>
    <row r="308" spans="2:3" x14ac:dyDescent="0.25">
      <c r="B308" s="495"/>
      <c r="C308" s="236" t="s">
        <v>1399</v>
      </c>
    </row>
    <row r="309" spans="2:3" x14ac:dyDescent="0.25">
      <c r="B309" s="495"/>
      <c r="C309" s="235" t="s">
        <v>1400</v>
      </c>
    </row>
    <row r="310" spans="2:3" x14ac:dyDescent="0.25">
      <c r="B310" s="495"/>
      <c r="C310" s="235" t="s">
        <v>1331</v>
      </c>
    </row>
    <row r="311" spans="2:3" x14ac:dyDescent="0.25">
      <c r="B311" s="495"/>
      <c r="C311" s="237" t="s">
        <v>1401</v>
      </c>
    </row>
    <row r="312" spans="2:3" x14ac:dyDescent="0.25">
      <c r="B312" s="495"/>
      <c r="C312" s="235" t="s">
        <v>114</v>
      </c>
    </row>
    <row r="313" spans="2:3" x14ac:dyDescent="0.25">
      <c r="B313" s="495"/>
      <c r="C313" s="236" t="s">
        <v>1349</v>
      </c>
    </row>
    <row r="314" spans="2:3" x14ac:dyDescent="0.25">
      <c r="B314" s="495"/>
      <c r="C314" s="236" t="s">
        <v>1350</v>
      </c>
    </row>
    <row r="315" spans="2:3" x14ac:dyDescent="0.25">
      <c r="B315" s="495"/>
      <c r="C315" s="236" t="s">
        <v>1402</v>
      </c>
    </row>
    <row r="316" spans="2:3" x14ac:dyDescent="0.25">
      <c r="B316" s="495"/>
      <c r="C316" s="236" t="s">
        <v>1403</v>
      </c>
    </row>
    <row r="317" spans="2:3" x14ac:dyDescent="0.25">
      <c r="B317" s="495"/>
      <c r="C317" s="236" t="s">
        <v>1404</v>
      </c>
    </row>
    <row r="318" spans="2:3" x14ac:dyDescent="0.25">
      <c r="B318" s="495"/>
      <c r="C318" s="236"/>
    </row>
    <row r="319" spans="2:3" x14ac:dyDescent="0.25">
      <c r="B319" s="495"/>
      <c r="C319" t="s">
        <v>1405</v>
      </c>
    </row>
    <row r="320" spans="2:3" x14ac:dyDescent="0.25">
      <c r="B320" s="495"/>
      <c r="C320" s="236"/>
    </row>
    <row r="321" spans="2:3" x14ac:dyDescent="0.25">
      <c r="B321" s="495"/>
      <c r="C321" s="236" t="s">
        <v>1396</v>
      </c>
    </row>
    <row r="322" spans="2:3" x14ac:dyDescent="0.25">
      <c r="B322" s="495"/>
      <c r="C322" s="236" t="s">
        <v>1397</v>
      </c>
    </row>
    <row r="323" spans="2:3" x14ac:dyDescent="0.25">
      <c r="B323" s="495"/>
      <c r="C323" s="236" t="s">
        <v>1398</v>
      </c>
    </row>
    <row r="324" spans="2:3" x14ac:dyDescent="0.25">
      <c r="B324" s="495"/>
      <c r="C324" s="236" t="s">
        <v>1328</v>
      </c>
    </row>
    <row r="325" spans="2:3" x14ac:dyDescent="0.25">
      <c r="B325" s="495"/>
      <c r="C325" s="236" t="s">
        <v>1329</v>
      </c>
    </row>
    <row r="326" spans="2:3" x14ac:dyDescent="0.25">
      <c r="B326" s="495"/>
      <c r="C326" s="236" t="s">
        <v>1399</v>
      </c>
    </row>
    <row r="327" spans="2:3" x14ac:dyDescent="0.25">
      <c r="B327" s="495"/>
      <c r="C327" s="235" t="s">
        <v>1400</v>
      </c>
    </row>
    <row r="328" spans="2:3" x14ac:dyDescent="0.25">
      <c r="B328" s="495"/>
      <c r="C328" s="235" t="s">
        <v>1331</v>
      </c>
    </row>
    <row r="329" spans="2:3" x14ac:dyDescent="0.25">
      <c r="B329" s="495"/>
      <c r="C329" s="237" t="s">
        <v>1406</v>
      </c>
    </row>
    <row r="330" spans="2:3" x14ac:dyDescent="0.25">
      <c r="B330" s="495"/>
      <c r="C330" s="235" t="s">
        <v>1407</v>
      </c>
    </row>
    <row r="331" spans="2:3" x14ac:dyDescent="0.25">
      <c r="B331" s="495"/>
      <c r="C331" s="237" t="s">
        <v>1408</v>
      </c>
    </row>
    <row r="332" spans="2:3" x14ac:dyDescent="0.25">
      <c r="B332" s="495"/>
      <c r="C332" s="235" t="s">
        <v>1409</v>
      </c>
    </row>
    <row r="333" spans="2:3" x14ac:dyDescent="0.25">
      <c r="B333" s="495"/>
      <c r="C333" s="236" t="s">
        <v>1410</v>
      </c>
    </row>
    <row r="334" spans="2:3" x14ac:dyDescent="0.25">
      <c r="B334" s="495"/>
      <c r="C334" s="236" t="s">
        <v>1350</v>
      </c>
    </row>
    <row r="335" spans="2:3" x14ac:dyDescent="0.25">
      <c r="B335" s="495"/>
      <c r="C335" s="236" t="s">
        <v>1402</v>
      </c>
    </row>
    <row r="336" spans="2:3" x14ac:dyDescent="0.25">
      <c r="B336" s="495"/>
      <c r="C336" s="236" t="s">
        <v>1403</v>
      </c>
    </row>
    <row r="337" spans="2:3" x14ac:dyDescent="0.25">
      <c r="B337" s="495"/>
      <c r="C337" s="236" t="s">
        <v>1404</v>
      </c>
    </row>
    <row r="338" spans="2:3" x14ac:dyDescent="0.25">
      <c r="B338" s="495"/>
      <c r="C338" s="236"/>
    </row>
    <row r="339" spans="2:3" x14ac:dyDescent="0.25">
      <c r="B339" s="495"/>
      <c r="C339" t="s">
        <v>1411</v>
      </c>
    </row>
    <row r="340" spans="2:3" x14ac:dyDescent="0.25">
      <c r="B340" s="495"/>
      <c r="C340" s="236"/>
    </row>
    <row r="341" spans="2:3" x14ac:dyDescent="0.25">
      <c r="B341" s="495"/>
      <c r="C341" s="236" t="s">
        <v>1396</v>
      </c>
    </row>
    <row r="342" spans="2:3" x14ac:dyDescent="0.25">
      <c r="B342" s="495"/>
      <c r="C342" s="236" t="s">
        <v>1397</v>
      </c>
    </row>
    <row r="343" spans="2:3" x14ac:dyDescent="0.25">
      <c r="B343" s="495"/>
      <c r="C343" s="236" t="s">
        <v>1398</v>
      </c>
    </row>
    <row r="344" spans="2:3" x14ac:dyDescent="0.25">
      <c r="B344" s="495"/>
      <c r="C344" s="236" t="s">
        <v>1328</v>
      </c>
    </row>
    <row r="345" spans="2:3" x14ac:dyDescent="0.25">
      <c r="B345" s="495"/>
      <c r="C345" s="236" t="s">
        <v>1329</v>
      </c>
    </row>
    <row r="346" spans="2:3" x14ac:dyDescent="0.25">
      <c r="B346" s="495"/>
      <c r="C346" s="236" t="s">
        <v>1399</v>
      </c>
    </row>
    <row r="347" spans="2:3" x14ac:dyDescent="0.25">
      <c r="B347" s="495"/>
      <c r="C347" s="235" t="s">
        <v>1400</v>
      </c>
    </row>
    <row r="348" spans="2:3" x14ac:dyDescent="0.25">
      <c r="B348" s="495"/>
      <c r="C348" s="235" t="s">
        <v>1331</v>
      </c>
    </row>
    <row r="349" spans="2:3" x14ac:dyDescent="0.25">
      <c r="B349" s="495"/>
      <c r="C349" s="237" t="s">
        <v>1412</v>
      </c>
    </row>
    <row r="350" spans="2:3" x14ac:dyDescent="0.25">
      <c r="B350" s="495"/>
      <c r="C350" s="237" t="s">
        <v>1334</v>
      </c>
    </row>
    <row r="351" spans="2:3" x14ac:dyDescent="0.25">
      <c r="B351" s="495"/>
      <c r="C351" s="235" t="s">
        <v>114</v>
      </c>
    </row>
    <row r="352" spans="2:3" x14ac:dyDescent="0.25">
      <c r="B352" s="495"/>
      <c r="C352" s="236" t="s">
        <v>1413</v>
      </c>
    </row>
    <row r="353" spans="2:3" x14ac:dyDescent="0.25">
      <c r="B353" s="495"/>
      <c r="C353" s="235" t="s">
        <v>1343</v>
      </c>
    </row>
    <row r="354" spans="2:3" x14ac:dyDescent="0.25">
      <c r="B354" s="495"/>
      <c r="C354" s="237" t="s">
        <v>1414</v>
      </c>
    </row>
    <row r="355" spans="2:3" x14ac:dyDescent="0.25">
      <c r="B355" s="495"/>
      <c r="C355" s="237" t="s">
        <v>1415</v>
      </c>
    </row>
    <row r="356" spans="2:3" x14ac:dyDescent="0.25">
      <c r="B356" s="495"/>
      <c r="C356" s="237" t="s">
        <v>1416</v>
      </c>
    </row>
    <row r="357" spans="2:3" x14ac:dyDescent="0.25">
      <c r="B357" s="495"/>
      <c r="C357" s="235" t="s">
        <v>1347</v>
      </c>
    </row>
    <row r="358" spans="2:3" x14ac:dyDescent="0.25">
      <c r="B358" s="495"/>
      <c r="C358" s="235" t="s">
        <v>1343</v>
      </c>
    </row>
    <row r="359" spans="2:3" x14ac:dyDescent="0.25">
      <c r="B359" s="495"/>
      <c r="C359" s="237" t="s">
        <v>1417</v>
      </c>
    </row>
    <row r="360" spans="2:3" x14ac:dyDescent="0.25">
      <c r="B360" s="495"/>
      <c r="C360" s="237" t="s">
        <v>1418</v>
      </c>
    </row>
    <row r="361" spans="2:3" x14ac:dyDescent="0.25">
      <c r="B361" s="495"/>
      <c r="C361" s="237" t="s">
        <v>1419</v>
      </c>
    </row>
    <row r="362" spans="2:3" x14ac:dyDescent="0.25">
      <c r="B362" s="495"/>
      <c r="C362" s="235" t="s">
        <v>1347</v>
      </c>
    </row>
    <row r="363" spans="2:3" x14ac:dyDescent="0.25">
      <c r="B363" s="495"/>
      <c r="C363" s="236" t="s">
        <v>1420</v>
      </c>
    </row>
    <row r="364" spans="2:3" x14ac:dyDescent="0.25">
      <c r="B364" s="495"/>
      <c r="C364" s="236" t="s">
        <v>1349</v>
      </c>
    </row>
    <row r="365" spans="2:3" x14ac:dyDescent="0.25">
      <c r="B365" s="495"/>
      <c r="C365" s="236" t="s">
        <v>1350</v>
      </c>
    </row>
    <row r="366" spans="2:3" x14ac:dyDescent="0.25">
      <c r="B366" s="495"/>
      <c r="C366" s="236" t="s">
        <v>1402</v>
      </c>
    </row>
    <row r="367" spans="2:3" x14ac:dyDescent="0.25">
      <c r="B367" s="495"/>
      <c r="C367" s="236" t="s">
        <v>1403</v>
      </c>
    </row>
    <row r="368" spans="2:3" x14ac:dyDescent="0.25">
      <c r="B368" s="495"/>
      <c r="C368" s="236" t="s">
        <v>1404</v>
      </c>
    </row>
    <row r="369" spans="2:3" x14ac:dyDescent="0.25">
      <c r="B369" s="495"/>
      <c r="C369" s="236"/>
    </row>
    <row r="370" spans="2:3" x14ac:dyDescent="0.25">
      <c r="B370" s="495"/>
      <c r="C370" t="s">
        <v>1421</v>
      </c>
    </row>
    <row r="371" spans="2:3" x14ac:dyDescent="0.25">
      <c r="B371" s="495"/>
      <c r="C371" s="236"/>
    </row>
    <row r="372" spans="2:3" x14ac:dyDescent="0.25">
      <c r="B372" s="495"/>
      <c r="C372" s="236" t="s">
        <v>1396</v>
      </c>
    </row>
    <row r="373" spans="2:3" x14ac:dyDescent="0.25">
      <c r="B373" s="495"/>
      <c r="C373" s="236" t="s">
        <v>1397</v>
      </c>
    </row>
    <row r="374" spans="2:3" x14ac:dyDescent="0.25">
      <c r="B374" s="495"/>
      <c r="C374" s="236" t="s">
        <v>1398</v>
      </c>
    </row>
    <row r="375" spans="2:3" x14ac:dyDescent="0.25">
      <c r="B375" s="495"/>
      <c r="C375" s="236" t="s">
        <v>1328</v>
      </c>
    </row>
    <row r="376" spans="2:3" x14ac:dyDescent="0.25">
      <c r="B376" s="495"/>
      <c r="C376" s="236" t="s">
        <v>1329</v>
      </c>
    </row>
    <row r="377" spans="2:3" x14ac:dyDescent="0.25">
      <c r="B377" s="495"/>
      <c r="C377" s="236" t="s">
        <v>1399</v>
      </c>
    </row>
    <row r="378" spans="2:3" x14ac:dyDescent="0.25">
      <c r="B378" s="495"/>
      <c r="C378" s="235" t="s">
        <v>1400</v>
      </c>
    </row>
    <row r="379" spans="2:3" x14ac:dyDescent="0.25">
      <c r="B379" s="495"/>
      <c r="C379" s="235" t="s">
        <v>1331</v>
      </c>
    </row>
    <row r="380" spans="2:3" x14ac:dyDescent="0.25">
      <c r="B380" s="495"/>
      <c r="C380" s="237" t="s">
        <v>1422</v>
      </c>
    </row>
    <row r="381" spans="2:3" x14ac:dyDescent="0.25">
      <c r="B381" s="495"/>
      <c r="C381" s="237" t="s">
        <v>1423</v>
      </c>
    </row>
    <row r="382" spans="2:3" x14ac:dyDescent="0.25">
      <c r="B382" s="495"/>
      <c r="C382" s="237" t="s">
        <v>1334</v>
      </c>
    </row>
    <row r="383" spans="2:3" x14ac:dyDescent="0.25">
      <c r="B383" s="495"/>
      <c r="C383" s="235" t="s">
        <v>114</v>
      </c>
    </row>
    <row r="384" spans="2:3" x14ac:dyDescent="0.25">
      <c r="B384" s="495"/>
      <c r="C384" s="235" t="s">
        <v>1424</v>
      </c>
    </row>
    <row r="385" spans="2:3" x14ac:dyDescent="0.25">
      <c r="B385" s="495"/>
      <c r="C385" s="235" t="s">
        <v>1343</v>
      </c>
    </row>
    <row r="386" spans="2:3" x14ac:dyDescent="0.25">
      <c r="B386" s="495"/>
      <c r="C386" s="237" t="s">
        <v>1414</v>
      </c>
    </row>
    <row r="387" spans="2:3" x14ac:dyDescent="0.25">
      <c r="B387" s="495"/>
      <c r="C387" s="237" t="s">
        <v>1415</v>
      </c>
    </row>
    <row r="388" spans="2:3" x14ac:dyDescent="0.25">
      <c r="B388" s="495"/>
      <c r="C388" s="237" t="s">
        <v>1416</v>
      </c>
    </row>
    <row r="389" spans="2:3" x14ac:dyDescent="0.25">
      <c r="B389" s="495"/>
      <c r="C389" s="235" t="s">
        <v>1347</v>
      </c>
    </row>
    <row r="390" spans="2:3" x14ac:dyDescent="0.25">
      <c r="B390" s="495"/>
      <c r="C390" s="235" t="s">
        <v>1343</v>
      </c>
    </row>
    <row r="391" spans="2:3" x14ac:dyDescent="0.25">
      <c r="B391" s="495"/>
      <c r="C391" s="237" t="s">
        <v>1417</v>
      </c>
    </row>
    <row r="392" spans="2:3" x14ac:dyDescent="0.25">
      <c r="B392" s="495"/>
      <c r="C392" s="237" t="s">
        <v>1418</v>
      </c>
    </row>
    <row r="393" spans="2:3" x14ac:dyDescent="0.25">
      <c r="B393" s="495"/>
      <c r="C393" s="237" t="s">
        <v>1419</v>
      </c>
    </row>
    <row r="394" spans="2:3" x14ac:dyDescent="0.25">
      <c r="B394" s="495"/>
      <c r="C394" s="235" t="s">
        <v>1347</v>
      </c>
    </row>
    <row r="395" spans="2:3" x14ac:dyDescent="0.25">
      <c r="B395" s="495"/>
      <c r="C395" s="235" t="s">
        <v>1425</v>
      </c>
    </row>
    <row r="396" spans="2:3" x14ac:dyDescent="0.25">
      <c r="B396" s="495"/>
      <c r="C396" s="236" t="s">
        <v>1350</v>
      </c>
    </row>
    <row r="397" spans="2:3" x14ac:dyDescent="0.25">
      <c r="B397" s="495"/>
      <c r="C397" s="236" t="s">
        <v>1402</v>
      </c>
    </row>
    <row r="398" spans="2:3" x14ac:dyDescent="0.25">
      <c r="B398" s="495"/>
      <c r="C398" s="236" t="s">
        <v>1403</v>
      </c>
    </row>
    <row r="399" spans="2:3" x14ac:dyDescent="0.25">
      <c r="B399" s="495"/>
      <c r="C399" s="236" t="s">
        <v>1404</v>
      </c>
    </row>
    <row r="400" spans="2:3" x14ac:dyDescent="0.25">
      <c r="B400" s="495"/>
      <c r="C400" s="234"/>
    </row>
    <row r="401" spans="2:3" ht="18.75" x14ac:dyDescent="0.3">
      <c r="B401" s="495"/>
      <c r="C401" s="238" t="s">
        <v>1426</v>
      </c>
    </row>
    <row r="402" spans="2:3" x14ac:dyDescent="0.25">
      <c r="B402" s="495"/>
      <c r="C402" s="236" t="s">
        <v>1427</v>
      </c>
    </row>
    <row r="403" spans="2:3" ht="30" x14ac:dyDescent="0.25">
      <c r="B403" s="495"/>
      <c r="C403" s="236" t="s">
        <v>1428</v>
      </c>
    </row>
    <row r="404" spans="2:3" ht="30" x14ac:dyDescent="0.25">
      <c r="B404" s="495"/>
      <c r="C404" s="236" t="s">
        <v>1538</v>
      </c>
    </row>
    <row r="405" spans="2:3" ht="15" customHeight="1" x14ac:dyDescent="0.25">
      <c r="B405" s="495"/>
      <c r="C405" s="236" t="s">
        <v>1429</v>
      </c>
    </row>
    <row r="408" spans="2:3" ht="18.75" x14ac:dyDescent="0.3">
      <c r="B408" s="134"/>
      <c r="C408" s="21" t="s">
        <v>2475</v>
      </c>
    </row>
    <row r="409" spans="2:3" x14ac:dyDescent="0.25">
      <c r="B409" s="134"/>
    </row>
    <row r="410" spans="2:3" x14ac:dyDescent="0.25">
      <c r="B410" s="134"/>
      <c r="C410" s="22" t="s">
        <v>2476</v>
      </c>
    </row>
    <row r="411" spans="2:3" ht="45" x14ac:dyDescent="0.25">
      <c r="B411" s="134"/>
      <c r="C411" s="67" t="s">
        <v>1430</v>
      </c>
    </row>
    <row r="412" spans="2:3" x14ac:dyDescent="0.25">
      <c r="B412" s="134"/>
    </row>
    <row r="413" spans="2:3" x14ac:dyDescent="0.25">
      <c r="B413" s="134"/>
      <c r="C413" s="20" t="s">
        <v>2477</v>
      </c>
    </row>
    <row r="414" spans="2:3" ht="45" x14ac:dyDescent="0.25">
      <c r="B414" s="134"/>
      <c r="C414" s="67" t="s">
        <v>1431</v>
      </c>
    </row>
    <row r="415" spans="2:3" x14ac:dyDescent="0.25">
      <c r="B415" s="134"/>
    </row>
    <row r="416" spans="2:3" x14ac:dyDescent="0.25">
      <c r="B416" s="134"/>
      <c r="C416" s="20" t="s">
        <v>2478</v>
      </c>
    </row>
    <row r="417" spans="1:3" ht="45" x14ac:dyDescent="0.25">
      <c r="B417" s="134"/>
      <c r="C417" s="67" t="s">
        <v>1432</v>
      </c>
    </row>
    <row r="418" spans="1:3" x14ac:dyDescent="0.25">
      <c r="B418" s="134"/>
    </row>
    <row r="419" spans="1:3" x14ac:dyDescent="0.25">
      <c r="B419" s="134"/>
      <c r="C419" s="20" t="s">
        <v>2479</v>
      </c>
    </row>
    <row r="420" spans="1:3" ht="30" x14ac:dyDescent="0.25">
      <c r="B420" s="134"/>
      <c r="C420" s="67" t="s">
        <v>1433</v>
      </c>
    </row>
    <row r="421" spans="1:3" ht="30" x14ac:dyDescent="0.25">
      <c r="B421" s="134"/>
      <c r="C421" s="67" t="s">
        <v>1434</v>
      </c>
    </row>
    <row r="422" spans="1:3" ht="15" customHeight="1" x14ac:dyDescent="0.25">
      <c r="B422" s="134"/>
      <c r="C422" s="67" t="s">
        <v>1435</v>
      </c>
    </row>
    <row r="423" spans="1:3" x14ac:dyDescent="0.25">
      <c r="B423" s="134"/>
    </row>
    <row r="424" spans="1:3" x14ac:dyDescent="0.25">
      <c r="A424" s="125"/>
      <c r="B424" s="134"/>
      <c r="C424" s="20" t="s">
        <v>2480</v>
      </c>
    </row>
    <row r="425" spans="1:3" ht="30" outlineLevel="1" x14ac:dyDescent="0.25">
      <c r="A425" s="125"/>
      <c r="B425" s="134"/>
      <c r="C425" s="67" t="s">
        <v>2083</v>
      </c>
    </row>
    <row r="426" spans="1:3" ht="45" outlineLevel="1" x14ac:dyDescent="0.25">
      <c r="A426" s="125"/>
      <c r="B426" s="134"/>
      <c r="C426" s="67" t="s">
        <v>2002</v>
      </c>
    </row>
    <row r="427" spans="1:3" x14ac:dyDescent="0.25">
      <c r="A427" s="125"/>
      <c r="B427" s="134"/>
    </row>
    <row r="428" spans="1:3" x14ac:dyDescent="0.25">
      <c r="B428" s="134"/>
      <c r="C428" s="20" t="s">
        <v>2397</v>
      </c>
    </row>
    <row r="429" spans="1:3" ht="45" x14ac:dyDescent="0.25">
      <c r="B429" s="134"/>
      <c r="C429" s="67" t="s">
        <v>1436</v>
      </c>
    </row>
    <row r="430" spans="1:3" ht="60" x14ac:dyDescent="0.25">
      <c r="B430" s="134"/>
      <c r="C430" s="67" t="s">
        <v>1437</v>
      </c>
    </row>
    <row r="431" spans="1:3" x14ac:dyDescent="0.25">
      <c r="B431" s="134"/>
      <c r="C431" t="s">
        <v>1438</v>
      </c>
    </row>
    <row r="432" spans="1:3" x14ac:dyDescent="0.25">
      <c r="B432" s="134"/>
    </row>
    <row r="433" spans="2:10" x14ac:dyDescent="0.25">
      <c r="B433" s="134"/>
      <c r="C433" t="s">
        <v>1439</v>
      </c>
    </row>
    <row r="434" spans="2:10" x14ac:dyDescent="0.25">
      <c r="B434" s="134"/>
      <c r="C434" t="s">
        <v>63</v>
      </c>
    </row>
    <row r="435" spans="2:10" x14ac:dyDescent="0.25">
      <c r="B435" s="134"/>
      <c r="C435" t="s">
        <v>1440</v>
      </c>
    </row>
    <row r="436" spans="2:10" x14ac:dyDescent="0.25">
      <c r="B436" s="134"/>
      <c r="C436" t="s">
        <v>1441</v>
      </c>
    </row>
    <row r="437" spans="2:10" x14ac:dyDescent="0.25">
      <c r="B437" s="134"/>
      <c r="C437" t="s">
        <v>1442</v>
      </c>
    </row>
    <row r="438" spans="2:10" x14ac:dyDescent="0.25">
      <c r="B438" s="134"/>
      <c r="C438" t="s">
        <v>1443</v>
      </c>
    </row>
    <row r="439" spans="2:10" x14ac:dyDescent="0.25">
      <c r="B439" s="134"/>
      <c r="C439" t="s">
        <v>1444</v>
      </c>
    </row>
    <row r="440" spans="2:10" x14ac:dyDescent="0.25">
      <c r="B440" s="134"/>
      <c r="C440" t="s">
        <v>1445</v>
      </c>
    </row>
    <row r="441" spans="2:10" x14ac:dyDescent="0.25">
      <c r="B441" s="134"/>
    </row>
    <row r="442" spans="2:10" ht="30" x14ac:dyDescent="0.25">
      <c r="B442" s="134"/>
      <c r="C442" s="67" t="s">
        <v>1446</v>
      </c>
    </row>
    <row r="443" spans="2:10" x14ac:dyDescent="0.25">
      <c r="B443" s="134"/>
    </row>
    <row r="444" spans="2:10" x14ac:dyDescent="0.25">
      <c r="B444" s="134"/>
      <c r="C444" s="20" t="s">
        <v>2398</v>
      </c>
      <c r="D444" s="25"/>
      <c r="E444" s="25"/>
      <c r="F444" s="25"/>
      <c r="G444" s="25"/>
      <c r="H444" s="25"/>
      <c r="I444" s="25"/>
      <c r="J444" s="25"/>
    </row>
    <row r="445" spans="2:10" x14ac:dyDescent="0.25">
      <c r="B445" s="134"/>
      <c r="C445" s="20"/>
      <c r="D445" s="25"/>
      <c r="E445" s="25"/>
      <c r="F445" s="25"/>
      <c r="G445" s="25"/>
      <c r="H445" s="25"/>
      <c r="I445" s="25"/>
      <c r="J445" s="25"/>
    </row>
    <row r="446" spans="2:10" x14ac:dyDescent="0.25">
      <c r="B446" s="134"/>
      <c r="C446" s="143" t="s">
        <v>2257</v>
      </c>
      <c r="D446" s="142"/>
      <c r="E446" s="142"/>
      <c r="F446" s="142"/>
      <c r="G446" s="142"/>
      <c r="H446" s="142"/>
      <c r="I446" s="142"/>
      <c r="J446" s="142"/>
    </row>
    <row r="447" spans="2:10" x14ac:dyDescent="0.25">
      <c r="B447" s="134"/>
      <c r="C447" s="142" t="s">
        <v>2913</v>
      </c>
      <c r="D447" s="142"/>
      <c r="E447" s="142"/>
      <c r="F447" s="142"/>
      <c r="G447" s="142"/>
      <c r="H447" s="142"/>
      <c r="I447" s="142"/>
      <c r="J447" s="142"/>
    </row>
    <row r="448" spans="2:10" x14ac:dyDescent="0.25">
      <c r="B448" s="134"/>
      <c r="C448" s="142" t="s">
        <v>2914</v>
      </c>
      <c r="D448" s="142"/>
      <c r="E448" s="142"/>
      <c r="F448" s="142"/>
      <c r="G448" s="142"/>
      <c r="H448" s="142"/>
      <c r="I448" s="142"/>
      <c r="J448" s="142"/>
    </row>
    <row r="449" spans="1:10" x14ac:dyDescent="0.25">
      <c r="B449" s="134"/>
      <c r="C449" s="142" t="s">
        <v>2915</v>
      </c>
      <c r="D449" s="142"/>
      <c r="E449" s="142"/>
      <c r="F449" s="142"/>
      <c r="G449" s="142"/>
      <c r="H449" s="142"/>
      <c r="I449" s="142"/>
      <c r="J449" s="142"/>
    </row>
    <row r="450" spans="1:10" x14ac:dyDescent="0.25">
      <c r="B450" s="134"/>
      <c r="C450" s="142" t="s">
        <v>2916</v>
      </c>
      <c r="D450" s="142"/>
      <c r="E450" s="142"/>
      <c r="F450" s="142"/>
      <c r="G450" s="142"/>
      <c r="H450" s="142"/>
      <c r="I450" s="142"/>
      <c r="J450" s="142"/>
    </row>
    <row r="451" spans="1:10" x14ac:dyDescent="0.25">
      <c r="B451" s="134"/>
      <c r="C451" s="142" t="s">
        <v>2917</v>
      </c>
      <c r="D451" s="142"/>
      <c r="E451" s="142"/>
      <c r="F451" s="142"/>
      <c r="G451" s="142"/>
      <c r="H451" s="142"/>
      <c r="I451" s="142"/>
      <c r="J451" s="142"/>
    </row>
    <row r="452" spans="1:10" x14ac:dyDescent="0.25">
      <c r="B452" s="134"/>
      <c r="C452" s="142" t="s">
        <v>2918</v>
      </c>
      <c r="D452" s="142"/>
      <c r="E452" s="142"/>
      <c r="F452" s="142"/>
      <c r="G452" s="142"/>
      <c r="H452" s="142"/>
      <c r="I452" s="142"/>
      <c r="J452" s="142"/>
    </row>
    <row r="453" spans="1:10" x14ac:dyDescent="0.25">
      <c r="B453" s="134"/>
      <c r="C453" s="142" t="s">
        <v>2919</v>
      </c>
      <c r="D453" s="142"/>
      <c r="E453" s="142"/>
      <c r="F453" s="142"/>
      <c r="G453" s="142"/>
      <c r="H453" s="142"/>
      <c r="I453" s="142"/>
      <c r="J453" s="142"/>
    </row>
    <row r="454" spans="1:10" x14ac:dyDescent="0.25">
      <c r="B454" s="134"/>
      <c r="C454" s="142" t="s">
        <v>2921</v>
      </c>
      <c r="D454" s="142"/>
      <c r="E454" s="142"/>
      <c r="F454" s="142"/>
      <c r="G454" s="142"/>
      <c r="H454" s="142"/>
      <c r="I454" s="142"/>
      <c r="J454" s="142"/>
    </row>
    <row r="455" spans="1:10" x14ac:dyDescent="0.25">
      <c r="B455" s="134"/>
      <c r="C455" s="142" t="s">
        <v>2920</v>
      </c>
      <c r="D455" s="142"/>
      <c r="E455" s="142"/>
      <c r="F455" s="142"/>
      <c r="G455" s="142"/>
      <c r="H455" s="142"/>
      <c r="I455" s="142"/>
      <c r="J455" s="142"/>
    </row>
    <row r="456" spans="1:10" x14ac:dyDescent="0.25">
      <c r="B456" s="134"/>
      <c r="C456" s="20"/>
      <c r="D456" s="25"/>
      <c r="E456" s="25"/>
      <c r="F456" s="25"/>
      <c r="G456" s="25"/>
      <c r="H456" s="25"/>
      <c r="I456" s="25"/>
      <c r="J456" s="25"/>
    </row>
    <row r="457" spans="1:10" x14ac:dyDescent="0.25">
      <c r="B457" s="134"/>
      <c r="C457" s="20" t="s">
        <v>2894</v>
      </c>
      <c r="D457" s="25"/>
      <c r="E457" s="24" t="s">
        <v>1952</v>
      </c>
      <c r="F457" s="24" t="s">
        <v>1953</v>
      </c>
      <c r="G457" s="24" t="s">
        <v>1956</v>
      </c>
      <c r="H457" s="24" t="s">
        <v>1957</v>
      </c>
      <c r="I457" s="144"/>
      <c r="J457" s="25"/>
    </row>
    <row r="458" spans="1:10" ht="60" x14ac:dyDescent="0.25">
      <c r="B458" s="134"/>
      <c r="C458" s="67" t="s">
        <v>1447</v>
      </c>
      <c r="D458" s="25"/>
      <c r="E458" s="496" t="s">
        <v>74</v>
      </c>
      <c r="F458" s="220" t="s">
        <v>1954</v>
      </c>
      <c r="G458" s="220" t="s">
        <v>76</v>
      </c>
      <c r="H458" s="220" t="s">
        <v>77</v>
      </c>
      <c r="I458" s="25"/>
      <c r="J458" s="25"/>
    </row>
    <row r="459" spans="1:10" x14ac:dyDescent="0.25">
      <c r="B459" s="134"/>
      <c r="C459" s="67" t="s">
        <v>1438</v>
      </c>
      <c r="D459" s="25"/>
      <c r="E459" s="491"/>
      <c r="F459" s="216" t="s">
        <v>1955</v>
      </c>
      <c r="G459" s="216" t="s">
        <v>79</v>
      </c>
      <c r="H459" s="216" t="s">
        <v>80</v>
      </c>
      <c r="I459" s="216"/>
      <c r="J459" s="25"/>
    </row>
    <row r="460" spans="1:10" ht="45" customHeight="1" x14ac:dyDescent="0.25">
      <c r="A460" s="125"/>
      <c r="B460" s="134"/>
      <c r="C460" s="67" t="s">
        <v>1540</v>
      </c>
      <c r="D460" s="25"/>
      <c r="E460" s="496" t="s">
        <v>81</v>
      </c>
      <c r="F460" s="220" t="s">
        <v>1954</v>
      </c>
      <c r="G460" s="220" t="s">
        <v>82</v>
      </c>
      <c r="H460" s="220" t="s">
        <v>83</v>
      </c>
      <c r="I460" s="25"/>
      <c r="J460" s="25"/>
    </row>
    <row r="461" spans="1:10" ht="45" x14ac:dyDescent="0.25">
      <c r="A461" s="125"/>
      <c r="B461" s="134"/>
      <c r="C461" s="67" t="s">
        <v>1448</v>
      </c>
      <c r="D461" s="25"/>
      <c r="E461" s="491"/>
      <c r="F461" s="219" t="s">
        <v>1955</v>
      </c>
      <c r="G461" s="219" t="s">
        <v>79</v>
      </c>
      <c r="H461" s="219" t="s">
        <v>82</v>
      </c>
      <c r="I461" s="216"/>
      <c r="J461" s="25"/>
    </row>
    <row r="462" spans="1:10" x14ac:dyDescent="0.25">
      <c r="A462" s="125"/>
      <c r="B462" s="134"/>
      <c r="D462" s="25"/>
      <c r="E462" s="216" t="s">
        <v>84</v>
      </c>
      <c r="F462" s="216" t="s">
        <v>85</v>
      </c>
      <c r="G462" s="216" t="s">
        <v>79</v>
      </c>
      <c r="H462" s="216" t="s">
        <v>86</v>
      </c>
      <c r="I462" s="216"/>
      <c r="J462" s="218"/>
    </row>
    <row r="463" spans="1:10" ht="15" customHeight="1" x14ac:dyDescent="0.25">
      <c r="A463" s="125"/>
      <c r="B463" s="134"/>
      <c r="C463" s="20" t="s">
        <v>2481</v>
      </c>
      <c r="D463" s="25"/>
      <c r="E463" s="496" t="s">
        <v>87</v>
      </c>
      <c r="F463" s="25" t="s">
        <v>1954</v>
      </c>
      <c r="G463" s="25" t="s">
        <v>76</v>
      </c>
      <c r="H463" s="25" t="s">
        <v>88</v>
      </c>
      <c r="I463" s="25"/>
      <c r="J463" s="25"/>
    </row>
    <row r="464" spans="1:10" ht="30" x14ac:dyDescent="0.25">
      <c r="A464" s="125"/>
      <c r="B464" s="134"/>
      <c r="C464" s="67" t="s">
        <v>2258</v>
      </c>
      <c r="D464" s="25"/>
      <c r="E464" s="491"/>
      <c r="F464" s="219" t="s">
        <v>1955</v>
      </c>
      <c r="G464" s="219" t="s">
        <v>79</v>
      </c>
      <c r="H464" s="219" t="s">
        <v>89</v>
      </c>
      <c r="I464" s="216"/>
      <c r="J464" s="25"/>
    </row>
    <row r="465" spans="1:10" x14ac:dyDescent="0.25">
      <c r="A465" s="125"/>
      <c r="B465" s="134"/>
      <c r="D465" s="25"/>
      <c r="E465" s="496" t="s">
        <v>90</v>
      </c>
      <c r="F465" s="25" t="s">
        <v>1954</v>
      </c>
      <c r="G465" s="25" t="s">
        <v>91</v>
      </c>
      <c r="H465" s="25" t="s">
        <v>92</v>
      </c>
      <c r="I465" s="25"/>
      <c r="J465" s="25"/>
    </row>
    <row r="466" spans="1:10" x14ac:dyDescent="0.25">
      <c r="A466" s="125"/>
      <c r="B466" s="134"/>
      <c r="C466" t="s">
        <v>2084</v>
      </c>
      <c r="D466" s="25"/>
      <c r="E466" s="491"/>
      <c r="F466" s="216" t="s">
        <v>1955</v>
      </c>
      <c r="G466" s="216" t="s">
        <v>79</v>
      </c>
      <c r="H466" s="216" t="s">
        <v>93</v>
      </c>
      <c r="I466" s="216"/>
      <c r="J466" s="25"/>
    </row>
    <row r="467" spans="1:10" ht="30" x14ac:dyDescent="0.25">
      <c r="A467" s="125"/>
      <c r="B467" s="134"/>
      <c r="C467" s="67" t="s">
        <v>2238</v>
      </c>
      <c r="D467" s="25"/>
      <c r="E467" s="246" t="s">
        <v>94</v>
      </c>
      <c r="F467" s="246" t="s">
        <v>85</v>
      </c>
      <c r="G467" s="246" t="s">
        <v>79</v>
      </c>
      <c r="H467" s="246" t="s">
        <v>95</v>
      </c>
      <c r="I467" s="217"/>
      <c r="J467" s="25"/>
    </row>
    <row r="468" spans="1:10" ht="30" x14ac:dyDescent="0.25">
      <c r="A468" s="125"/>
      <c r="B468" s="134"/>
      <c r="C468" s="67" t="s">
        <v>2085</v>
      </c>
      <c r="D468" s="25"/>
      <c r="E468" s="496" t="s">
        <v>96</v>
      </c>
      <c r="F468" s="220" t="s">
        <v>1954</v>
      </c>
      <c r="G468" s="220" t="s">
        <v>82</v>
      </c>
      <c r="H468" s="220" t="s">
        <v>97</v>
      </c>
      <c r="I468" s="25"/>
      <c r="J468" s="25"/>
    </row>
    <row r="469" spans="1:10" x14ac:dyDescent="0.25">
      <c r="A469" s="125"/>
      <c r="B469" s="134"/>
      <c r="D469" s="25"/>
      <c r="E469" s="491"/>
      <c r="F469" s="216" t="s">
        <v>1955</v>
      </c>
      <c r="G469" s="216" t="s">
        <v>79</v>
      </c>
      <c r="H469" s="216" t="s">
        <v>82</v>
      </c>
      <c r="I469" s="216"/>
      <c r="J469" s="25"/>
    </row>
    <row r="470" spans="1:10" x14ac:dyDescent="0.25">
      <c r="A470" s="125"/>
      <c r="B470" s="134"/>
      <c r="C470" t="s">
        <v>2086</v>
      </c>
      <c r="D470" s="25"/>
      <c r="E470" s="217" t="s">
        <v>2753</v>
      </c>
      <c r="F470" s="217" t="s">
        <v>85</v>
      </c>
      <c r="G470" s="217" t="s">
        <v>79</v>
      </c>
      <c r="H470" s="217" t="s">
        <v>77</v>
      </c>
      <c r="I470" s="217"/>
      <c r="J470" s="25"/>
    </row>
    <row r="471" spans="1:10" x14ac:dyDescent="0.25">
      <c r="A471" s="125"/>
      <c r="B471" s="134"/>
      <c r="D471" s="25"/>
      <c r="E471" s="494" t="s">
        <v>2755</v>
      </c>
      <c r="F471" s="25" t="s">
        <v>1954</v>
      </c>
      <c r="G471" s="25" t="s">
        <v>76</v>
      </c>
      <c r="H471" s="25" t="s">
        <v>99</v>
      </c>
      <c r="I471" s="25"/>
      <c r="J471" s="25"/>
    </row>
    <row r="472" spans="1:10" x14ac:dyDescent="0.25">
      <c r="A472" s="125"/>
      <c r="B472" s="134"/>
      <c r="C472" s="20" t="s">
        <v>2401</v>
      </c>
      <c r="D472" s="25"/>
      <c r="E472" s="493"/>
      <c r="F472" s="216" t="s">
        <v>1955</v>
      </c>
      <c r="G472" s="216" t="s">
        <v>79</v>
      </c>
      <c r="H472" s="216" t="s">
        <v>99</v>
      </c>
      <c r="I472" s="216"/>
      <c r="J472" s="25"/>
    </row>
    <row r="473" spans="1:10" x14ac:dyDescent="0.25">
      <c r="B473" s="134"/>
      <c r="C473" t="s">
        <v>1450</v>
      </c>
      <c r="D473" s="25"/>
      <c r="E473" s="217" t="s">
        <v>100</v>
      </c>
      <c r="F473" s="217" t="s">
        <v>85</v>
      </c>
      <c r="G473" s="217" t="s">
        <v>79</v>
      </c>
      <c r="H473" s="217" t="s">
        <v>82</v>
      </c>
      <c r="I473" s="217"/>
      <c r="J473" s="25"/>
    </row>
    <row r="474" spans="1:10" ht="30" x14ac:dyDescent="0.25">
      <c r="B474" s="134"/>
      <c r="C474" s="67" t="s">
        <v>1451</v>
      </c>
      <c r="D474" s="25"/>
      <c r="E474" s="490" t="s">
        <v>2883</v>
      </c>
      <c r="F474" s="220" t="s">
        <v>1954</v>
      </c>
      <c r="G474" s="220" t="s">
        <v>76</v>
      </c>
      <c r="H474" s="220" t="s">
        <v>77</v>
      </c>
      <c r="I474" s="412"/>
      <c r="J474" s="25"/>
    </row>
    <row r="475" spans="1:10" ht="30" x14ac:dyDescent="0.25">
      <c r="B475" s="134"/>
      <c r="C475" s="67" t="s">
        <v>1452</v>
      </c>
      <c r="D475" s="25"/>
      <c r="E475" s="491"/>
      <c r="F475" s="219" t="s">
        <v>1955</v>
      </c>
      <c r="G475" s="219" t="s">
        <v>79</v>
      </c>
      <c r="H475" s="219" t="s">
        <v>102</v>
      </c>
      <c r="I475" s="216"/>
      <c r="J475" s="218"/>
    </row>
    <row r="476" spans="1:10" x14ac:dyDescent="0.25">
      <c r="B476" s="134"/>
      <c r="C476" t="s">
        <v>1454</v>
      </c>
      <c r="D476" s="25"/>
      <c r="E476" s="490" t="s">
        <v>103</v>
      </c>
      <c r="F476" s="25" t="s">
        <v>1954</v>
      </c>
      <c r="G476" s="25" t="s">
        <v>104</v>
      </c>
      <c r="H476" s="25" t="s">
        <v>105</v>
      </c>
      <c r="I476" s="25"/>
      <c r="J476" s="25"/>
    </row>
    <row r="477" spans="1:10" x14ac:dyDescent="0.25">
      <c r="B477" s="134"/>
      <c r="C477" s="23" t="s">
        <v>111</v>
      </c>
      <c r="D477" s="25"/>
      <c r="E477" s="491"/>
      <c r="F477" s="216" t="s">
        <v>1955</v>
      </c>
      <c r="G477" s="216" t="s">
        <v>79</v>
      </c>
      <c r="H477" s="216" t="s">
        <v>106</v>
      </c>
      <c r="I477" s="216"/>
      <c r="J477" s="25"/>
    </row>
    <row r="478" spans="1:10" ht="15" customHeight="1" x14ac:dyDescent="0.25">
      <c r="B478" s="134"/>
      <c r="C478" s="23" t="s">
        <v>113</v>
      </c>
      <c r="D478" s="25"/>
      <c r="E478" s="509" t="s">
        <v>2923</v>
      </c>
      <c r="F478" s="25" t="s">
        <v>1954</v>
      </c>
      <c r="G478" s="416" t="s">
        <v>76</v>
      </c>
      <c r="H478" s="416" t="s">
        <v>2596</v>
      </c>
      <c r="I478" s="25"/>
      <c r="J478" s="25"/>
    </row>
    <row r="479" spans="1:10" x14ac:dyDescent="0.25">
      <c r="B479" s="134"/>
      <c r="C479" s="23" t="s">
        <v>114</v>
      </c>
      <c r="D479" s="25"/>
      <c r="E479" s="510"/>
      <c r="F479" s="216" t="s">
        <v>1955</v>
      </c>
      <c r="G479" s="219" t="s">
        <v>79</v>
      </c>
      <c r="H479" s="219" t="s">
        <v>82</v>
      </c>
      <c r="I479" s="216"/>
      <c r="J479" s="25"/>
    </row>
    <row r="480" spans="1:10" ht="30" customHeight="1" x14ac:dyDescent="0.25">
      <c r="B480" s="134"/>
      <c r="D480" s="25"/>
      <c r="E480" s="494" t="s">
        <v>2925</v>
      </c>
      <c r="F480" s="245" t="s">
        <v>1954</v>
      </c>
      <c r="G480" s="245" t="s">
        <v>76</v>
      </c>
      <c r="H480" s="245" t="s">
        <v>2754</v>
      </c>
      <c r="I480" s="412"/>
      <c r="J480" s="25"/>
    </row>
    <row r="481" spans="1:15" ht="30" customHeight="1" x14ac:dyDescent="0.25">
      <c r="B481" s="134"/>
      <c r="C481" t="s">
        <v>1456</v>
      </c>
      <c r="D481" s="25"/>
      <c r="E481" s="493"/>
      <c r="F481" s="219" t="s">
        <v>1955</v>
      </c>
      <c r="G481" s="219" t="s">
        <v>79</v>
      </c>
      <c r="H481" s="219" t="s">
        <v>82</v>
      </c>
      <c r="I481" s="216"/>
      <c r="J481" s="25"/>
    </row>
    <row r="482" spans="1:15" ht="30" customHeight="1" x14ac:dyDescent="0.25">
      <c r="B482" s="134"/>
      <c r="C482" s="67" t="s">
        <v>1458</v>
      </c>
      <c r="D482" s="25"/>
      <c r="E482" s="492" t="s">
        <v>2886</v>
      </c>
      <c r="F482" s="220" t="s">
        <v>85</v>
      </c>
      <c r="G482" s="220" t="s">
        <v>79</v>
      </c>
      <c r="H482" s="220" t="s">
        <v>107</v>
      </c>
      <c r="I482" s="25"/>
      <c r="J482" s="25"/>
    </row>
    <row r="483" spans="1:15" ht="30" customHeight="1" x14ac:dyDescent="0.25">
      <c r="B483" s="134"/>
      <c r="D483" s="25"/>
      <c r="E483" s="494"/>
      <c r="F483" s="220" t="s">
        <v>1954</v>
      </c>
      <c r="G483" s="220" t="s">
        <v>104</v>
      </c>
      <c r="H483" s="220" t="s">
        <v>77</v>
      </c>
      <c r="I483" s="414"/>
      <c r="J483" s="25"/>
    </row>
    <row r="484" spans="1:15" ht="15" customHeight="1" x14ac:dyDescent="0.25">
      <c r="B484" s="134"/>
      <c r="C484" t="s">
        <v>1544</v>
      </c>
      <c r="D484" s="25"/>
      <c r="E484" s="494"/>
      <c r="F484" s="508" t="s">
        <v>1955</v>
      </c>
      <c r="G484" s="508" t="s">
        <v>79</v>
      </c>
      <c r="H484" s="508" t="s">
        <v>109</v>
      </c>
      <c r="I484" s="25"/>
      <c r="J484" s="25"/>
    </row>
    <row r="485" spans="1:15" ht="15" customHeight="1" x14ac:dyDescent="0.25">
      <c r="B485" s="134"/>
      <c r="C485" t="s">
        <v>1459</v>
      </c>
      <c r="D485" s="25"/>
      <c r="E485" s="493"/>
      <c r="F485" s="508"/>
      <c r="G485" s="508"/>
      <c r="H485" s="508"/>
      <c r="I485" s="216"/>
      <c r="J485" s="25"/>
    </row>
    <row r="486" spans="1:15" x14ac:dyDescent="0.25">
      <c r="B486" s="134"/>
      <c r="D486" s="25"/>
      <c r="E486" s="413"/>
      <c r="F486" s="414"/>
      <c r="G486" s="414"/>
      <c r="H486" s="414"/>
      <c r="I486" s="218"/>
      <c r="J486" s="25"/>
    </row>
    <row r="487" spans="1:15" x14ac:dyDescent="0.25">
      <c r="B487" s="134"/>
      <c r="D487" s="125"/>
      <c r="E487" s="245" t="s">
        <v>1460</v>
      </c>
      <c r="F487" s="25"/>
      <c r="G487" s="25"/>
      <c r="H487" s="25"/>
      <c r="I487" s="25"/>
      <c r="J487" s="25"/>
    </row>
    <row r="488" spans="1:15" x14ac:dyDescent="0.25">
      <c r="A488" s="125"/>
      <c r="B488" s="134"/>
      <c r="C488" s="20" t="s">
        <v>704</v>
      </c>
      <c r="D488" s="125"/>
      <c r="E488" s="244" t="s">
        <v>1461</v>
      </c>
      <c r="F488" s="25"/>
      <c r="G488" s="25"/>
      <c r="H488" s="25"/>
      <c r="I488" s="25"/>
      <c r="J488" s="25"/>
    </row>
    <row r="489" spans="1:15" ht="45" x14ac:dyDescent="0.25">
      <c r="A489" s="125"/>
      <c r="B489" s="134"/>
      <c r="C489" s="67" t="s">
        <v>2259</v>
      </c>
      <c r="D489" s="125"/>
      <c r="E489" s="25"/>
      <c r="F489" s="25"/>
      <c r="G489" s="25"/>
      <c r="H489" s="25"/>
      <c r="I489" s="25"/>
      <c r="J489" s="25"/>
    </row>
    <row r="490" spans="1:15" x14ac:dyDescent="0.25">
      <c r="A490" s="125"/>
      <c r="B490" s="134"/>
      <c r="D490" s="125"/>
      <c r="E490" s="125"/>
      <c r="F490" s="125"/>
      <c r="G490" s="125"/>
      <c r="H490" s="125"/>
      <c r="I490" s="125"/>
      <c r="J490" s="125"/>
      <c r="K490" s="125"/>
    </row>
    <row r="491" spans="1:15" x14ac:dyDescent="0.25">
      <c r="A491" s="125"/>
      <c r="B491" s="134"/>
      <c r="C491" t="s">
        <v>2087</v>
      </c>
      <c r="D491" s="125"/>
      <c r="E491" s="125"/>
      <c r="F491" s="125"/>
      <c r="G491" s="125"/>
      <c r="H491" s="125"/>
      <c r="I491" s="125"/>
      <c r="J491" s="125"/>
      <c r="K491" s="125"/>
    </row>
    <row r="492" spans="1:15" x14ac:dyDescent="0.25">
      <c r="A492" s="125"/>
      <c r="B492" s="134"/>
      <c r="C492" t="s">
        <v>2310</v>
      </c>
      <c r="E492" s="125"/>
      <c r="F492" s="125"/>
      <c r="G492" s="125"/>
      <c r="H492" s="125"/>
      <c r="I492" s="125"/>
      <c r="J492" s="125"/>
      <c r="K492" s="125"/>
    </row>
    <row r="493" spans="1:15" x14ac:dyDescent="0.25">
      <c r="A493" s="125"/>
      <c r="B493" s="134"/>
      <c r="C493" t="s">
        <v>2088</v>
      </c>
      <c r="E493" s="125"/>
      <c r="F493" s="125"/>
      <c r="G493" s="125"/>
      <c r="H493" s="125"/>
      <c r="I493" s="125"/>
      <c r="J493" s="125"/>
      <c r="K493" s="125"/>
    </row>
    <row r="494" spans="1:15" x14ac:dyDescent="0.25">
      <c r="A494" s="125"/>
      <c r="B494" s="134"/>
      <c r="C494" t="s">
        <v>2311</v>
      </c>
      <c r="E494" s="125"/>
      <c r="F494" s="125"/>
      <c r="G494" s="125"/>
      <c r="H494" s="125"/>
      <c r="I494" s="125"/>
      <c r="J494" s="125"/>
      <c r="K494" s="125"/>
      <c r="L494" s="125"/>
      <c r="M494" s="125"/>
      <c r="N494" s="125"/>
      <c r="O494" s="125"/>
    </row>
    <row r="495" spans="1:15" x14ac:dyDescent="0.25">
      <c r="A495" s="125"/>
      <c r="B495" s="134"/>
      <c r="C495" t="s">
        <v>2239</v>
      </c>
      <c r="E495" s="125"/>
      <c r="F495" s="125"/>
      <c r="G495" s="125"/>
      <c r="H495" s="125"/>
      <c r="I495" s="125"/>
      <c r="J495" s="125"/>
      <c r="K495" s="125"/>
      <c r="L495" s="125"/>
      <c r="M495" s="125"/>
      <c r="N495" s="125"/>
      <c r="O495" s="125"/>
    </row>
    <row r="496" spans="1:15" x14ac:dyDescent="0.25">
      <c r="A496" s="125"/>
      <c r="B496" s="134"/>
      <c r="C496" t="s">
        <v>118</v>
      </c>
      <c r="D496" s="125"/>
      <c r="E496" s="125"/>
      <c r="F496" s="125"/>
      <c r="G496" s="125"/>
      <c r="H496" s="125"/>
      <c r="I496" s="125"/>
      <c r="J496" s="125"/>
      <c r="K496" s="125"/>
      <c r="L496" s="125"/>
      <c r="M496" s="125"/>
      <c r="N496" s="125"/>
      <c r="O496" s="125"/>
    </row>
    <row r="497" spans="1:15" x14ac:dyDescent="0.25">
      <c r="A497" s="125"/>
      <c r="B497" s="134"/>
      <c r="C497" t="s">
        <v>2089</v>
      </c>
      <c r="D497" s="125"/>
      <c r="E497" s="125"/>
      <c r="F497" s="125"/>
      <c r="G497" s="125"/>
      <c r="H497" s="125"/>
      <c r="I497" s="125"/>
      <c r="J497" s="125"/>
      <c r="K497" s="125"/>
      <c r="L497" s="125"/>
      <c r="M497" s="125"/>
      <c r="N497" s="125"/>
      <c r="O497" s="125"/>
    </row>
    <row r="498" spans="1:15" x14ac:dyDescent="0.25">
      <c r="A498" s="125"/>
      <c r="B498" s="134"/>
      <c r="C498" t="s">
        <v>2090</v>
      </c>
      <c r="D498" s="125"/>
      <c r="E498" s="125"/>
      <c r="F498" s="125"/>
      <c r="G498" s="125"/>
      <c r="H498" s="125"/>
      <c r="I498" s="125"/>
      <c r="J498" s="125"/>
      <c r="K498" s="125"/>
      <c r="L498" s="125"/>
      <c r="M498" s="125"/>
      <c r="N498" s="125"/>
      <c r="O498" s="125"/>
    </row>
    <row r="499" spans="1:15" x14ac:dyDescent="0.25">
      <c r="A499" s="125"/>
      <c r="B499" s="134"/>
      <c r="C499" t="s">
        <v>964</v>
      </c>
      <c r="D499" s="125"/>
      <c r="E499" s="125"/>
      <c r="F499" s="125"/>
      <c r="G499" s="125"/>
      <c r="H499" s="125"/>
      <c r="I499" s="125"/>
      <c r="J499" s="125"/>
      <c r="K499" s="125"/>
      <c r="L499" s="125"/>
      <c r="M499" s="125"/>
      <c r="N499" s="125"/>
      <c r="O499" s="125"/>
    </row>
    <row r="500" spans="1:15" x14ac:dyDescent="0.25">
      <c r="A500" s="125"/>
      <c r="B500" s="134"/>
      <c r="C500" t="s">
        <v>2091</v>
      </c>
      <c r="D500" s="125"/>
      <c r="E500" s="125"/>
      <c r="F500" s="125"/>
      <c r="G500" s="125"/>
      <c r="H500" s="125"/>
      <c r="I500" s="125"/>
      <c r="J500" s="125"/>
      <c r="K500" s="125"/>
      <c r="L500" s="125"/>
      <c r="M500" s="125"/>
      <c r="N500" s="125"/>
      <c r="O500" s="125"/>
    </row>
    <row r="501" spans="1:15" x14ac:dyDescent="0.25">
      <c r="A501" s="125"/>
      <c r="B501" s="134"/>
      <c r="C501" t="s">
        <v>2092</v>
      </c>
      <c r="D501" s="125"/>
      <c r="E501" s="125"/>
      <c r="F501" s="125"/>
      <c r="G501" s="125"/>
      <c r="H501" s="125"/>
      <c r="I501" s="125"/>
      <c r="J501" s="125"/>
      <c r="K501" s="125"/>
      <c r="L501" s="125"/>
      <c r="M501" s="125"/>
      <c r="N501" s="125"/>
      <c r="O501" s="125"/>
    </row>
    <row r="502" spans="1:15" x14ac:dyDescent="0.25">
      <c r="A502" s="125"/>
      <c r="B502" s="134"/>
      <c r="C502" t="s">
        <v>2093</v>
      </c>
      <c r="D502" s="125"/>
      <c r="E502" s="125"/>
      <c r="F502" s="125"/>
      <c r="G502" s="125"/>
      <c r="H502" s="125"/>
      <c r="I502" s="125"/>
      <c r="J502" s="125"/>
      <c r="K502" s="125"/>
      <c r="L502" s="125"/>
      <c r="M502" s="125"/>
      <c r="N502" s="125"/>
      <c r="O502" s="125"/>
    </row>
    <row r="503" spans="1:15" x14ac:dyDescent="0.25">
      <c r="A503" s="125"/>
      <c r="B503" s="134"/>
      <c r="C503" t="s">
        <v>2095</v>
      </c>
      <c r="D503" s="125"/>
      <c r="E503" s="125"/>
      <c r="F503" s="125"/>
      <c r="G503" s="125"/>
      <c r="H503" s="125"/>
      <c r="I503" s="125"/>
      <c r="J503" s="125"/>
      <c r="K503" s="125"/>
      <c r="L503" s="125"/>
      <c r="M503" s="125"/>
      <c r="N503" s="125"/>
      <c r="O503" s="125"/>
    </row>
    <row r="504" spans="1:15" x14ac:dyDescent="0.25">
      <c r="A504" s="125"/>
      <c r="B504" s="134"/>
      <c r="C504" t="s">
        <v>2096</v>
      </c>
    </row>
    <row r="505" spans="1:15" x14ac:dyDescent="0.25">
      <c r="A505" s="125"/>
      <c r="B505" s="134"/>
      <c r="C505" t="s">
        <v>2094</v>
      </c>
    </row>
    <row r="506" spans="1:15" x14ac:dyDescent="0.25">
      <c r="A506" s="125"/>
      <c r="B506" s="134"/>
      <c r="C506" t="s">
        <v>2097</v>
      </c>
    </row>
    <row r="507" spans="1:15" x14ac:dyDescent="0.25">
      <c r="A507" s="125"/>
      <c r="B507" s="134"/>
      <c r="C507" t="s">
        <v>2098</v>
      </c>
    </row>
    <row r="508" spans="1:15" x14ac:dyDescent="0.25">
      <c r="A508" s="125"/>
      <c r="B508" s="134"/>
      <c r="C508" s="247"/>
      <c r="D508" s="125"/>
      <c r="E508" s="125"/>
    </row>
    <row r="509" spans="1:15" x14ac:dyDescent="0.25">
      <c r="A509" s="125"/>
      <c r="B509" s="134"/>
    </row>
    <row r="510" spans="1:15" x14ac:dyDescent="0.25">
      <c r="B510" s="134"/>
      <c r="C510" s="20" t="s">
        <v>2402</v>
      </c>
    </row>
    <row r="511" spans="1:15" x14ac:dyDescent="0.25">
      <c r="B511" s="134"/>
      <c r="C511" s="20" t="s">
        <v>2403</v>
      </c>
    </row>
    <row r="512" spans="1:15" ht="30" x14ac:dyDescent="0.25">
      <c r="B512" s="134"/>
      <c r="C512" s="67" t="s">
        <v>1462</v>
      </c>
    </row>
    <row r="513" spans="2:3" x14ac:dyDescent="0.25">
      <c r="B513" s="134"/>
      <c r="C513" t="s">
        <v>1463</v>
      </c>
    </row>
    <row r="514" spans="2:3" ht="45" x14ac:dyDescent="0.25">
      <c r="B514" s="134"/>
      <c r="C514" s="67" t="s">
        <v>1545</v>
      </c>
    </row>
    <row r="515" spans="2:3" ht="30" x14ac:dyDescent="0.25">
      <c r="B515" s="134"/>
      <c r="C515" s="67" t="s">
        <v>1546</v>
      </c>
    </row>
    <row r="516" spans="2:3" x14ac:dyDescent="0.25">
      <c r="B516" s="134"/>
      <c r="C516" s="67" t="s">
        <v>1464</v>
      </c>
    </row>
    <row r="517" spans="2:3" x14ac:dyDescent="0.25">
      <c r="B517" s="134"/>
    </row>
    <row r="518" spans="2:3" x14ac:dyDescent="0.25">
      <c r="B518" s="134"/>
      <c r="C518" t="s">
        <v>1465</v>
      </c>
    </row>
    <row r="519" spans="2:3" x14ac:dyDescent="0.25">
      <c r="B519" s="134"/>
    </row>
    <row r="520" spans="2:3" x14ac:dyDescent="0.25">
      <c r="B520" s="134"/>
      <c r="C520" s="20" t="s">
        <v>2404</v>
      </c>
    </row>
    <row r="521" spans="2:3" ht="30" x14ac:dyDescent="0.25">
      <c r="B521" s="134"/>
      <c r="C521" s="67" t="s">
        <v>2553</v>
      </c>
    </row>
    <row r="522" spans="2:3" x14ac:dyDescent="0.25">
      <c r="B522" s="134"/>
      <c r="C522" t="s">
        <v>1466</v>
      </c>
    </row>
    <row r="523" spans="2:3" ht="60" x14ac:dyDescent="0.25">
      <c r="B523" s="134"/>
      <c r="C523" s="67" t="s">
        <v>2554</v>
      </c>
    </row>
    <row r="524" spans="2:3" ht="30" x14ac:dyDescent="0.25">
      <c r="B524" s="134"/>
      <c r="C524" s="67" t="s">
        <v>1547</v>
      </c>
    </row>
    <row r="525" spans="2:3" x14ac:dyDescent="0.25">
      <c r="B525" s="134"/>
      <c r="C525" t="s">
        <v>1467</v>
      </c>
    </row>
    <row r="526" spans="2:3" x14ac:dyDescent="0.25">
      <c r="B526" s="134"/>
    </row>
    <row r="527" spans="2:3" x14ac:dyDescent="0.25">
      <c r="B527" s="134"/>
      <c r="C527" s="20" t="s">
        <v>2405</v>
      </c>
    </row>
    <row r="528" spans="2:3" ht="30" x14ac:dyDescent="0.25">
      <c r="B528" s="134"/>
      <c r="C528" s="67" t="s">
        <v>1468</v>
      </c>
    </row>
    <row r="529" spans="2:3" x14ac:dyDescent="0.25">
      <c r="B529" s="134"/>
    </row>
    <row r="530" spans="2:3" x14ac:dyDescent="0.25">
      <c r="B530" s="134"/>
      <c r="C530" s="487" t="s">
        <v>1548</v>
      </c>
    </row>
    <row r="531" spans="2:3" x14ac:dyDescent="0.25">
      <c r="B531" s="134"/>
      <c r="C531" s="487"/>
    </row>
    <row r="532" spans="2:3" x14ac:dyDescent="0.25">
      <c r="B532" s="134"/>
      <c r="C532" s="487"/>
    </row>
    <row r="533" spans="2:3" x14ac:dyDescent="0.25">
      <c r="B533" s="134"/>
      <c r="C533" s="488" t="s">
        <v>1549</v>
      </c>
    </row>
    <row r="534" spans="2:3" x14ac:dyDescent="0.25">
      <c r="B534" s="134"/>
      <c r="C534" s="488"/>
    </row>
    <row r="535" spans="2:3" x14ac:dyDescent="0.25">
      <c r="B535" s="134"/>
      <c r="C535" s="488"/>
    </row>
    <row r="536" spans="2:3" x14ac:dyDescent="0.25">
      <c r="B536" s="134"/>
      <c r="C536" s="488"/>
    </row>
    <row r="537" spans="2:3" x14ac:dyDescent="0.25">
      <c r="B537" s="134"/>
      <c r="C537" s="488"/>
    </row>
    <row r="538" spans="2:3" x14ac:dyDescent="0.25">
      <c r="B538" s="134"/>
      <c r="C538" s="488"/>
    </row>
    <row r="539" spans="2:3" x14ac:dyDescent="0.25">
      <c r="B539" s="134"/>
      <c r="C539" s="488"/>
    </row>
    <row r="540" spans="2:3" x14ac:dyDescent="0.25">
      <c r="B540" s="134"/>
      <c r="C540" s="488"/>
    </row>
    <row r="541" spans="2:3" x14ac:dyDescent="0.25">
      <c r="B541" s="134"/>
      <c r="C541" s="489" t="s">
        <v>1550</v>
      </c>
    </row>
    <row r="542" spans="2:3" x14ac:dyDescent="0.25">
      <c r="B542" s="134"/>
      <c r="C542" s="489"/>
    </row>
    <row r="543" spans="2:3" x14ac:dyDescent="0.25">
      <c r="B543" s="134"/>
      <c r="C543" s="489"/>
    </row>
    <row r="544" spans="2:3" x14ac:dyDescent="0.25">
      <c r="B544" s="134"/>
      <c r="C544" s="489"/>
    </row>
    <row r="545" spans="2:3" x14ac:dyDescent="0.25">
      <c r="B545" s="134"/>
      <c r="C545" s="489"/>
    </row>
    <row r="546" spans="2:3" x14ac:dyDescent="0.25">
      <c r="B546" s="134"/>
      <c r="C546" s="489"/>
    </row>
    <row r="547" spans="2:3" x14ac:dyDescent="0.25">
      <c r="B547" s="134"/>
      <c r="C547" s="489"/>
    </row>
    <row r="548" spans="2:3" x14ac:dyDescent="0.25">
      <c r="B548" s="134"/>
      <c r="C548" s="489"/>
    </row>
    <row r="549" spans="2:3" x14ac:dyDescent="0.25">
      <c r="B549" s="134"/>
      <c r="C549" s="489"/>
    </row>
    <row r="550" spans="2:3" x14ac:dyDescent="0.25">
      <c r="B550" s="134"/>
      <c r="C550" s="489"/>
    </row>
    <row r="551" spans="2:3" x14ac:dyDescent="0.25">
      <c r="B551" s="134"/>
      <c r="C551" s="489"/>
    </row>
    <row r="552" spans="2:3" x14ac:dyDescent="0.25">
      <c r="B552" s="134"/>
      <c r="C552" s="489"/>
    </row>
    <row r="553" spans="2:3" x14ac:dyDescent="0.25">
      <c r="B553" s="134"/>
      <c r="C553" s="489"/>
    </row>
    <row r="554" spans="2:3" x14ac:dyDescent="0.25">
      <c r="B554" s="134"/>
      <c r="C554" s="489"/>
    </row>
    <row r="555" spans="2:3" x14ac:dyDescent="0.25">
      <c r="B555" s="134"/>
      <c r="C555" s="489"/>
    </row>
    <row r="556" spans="2:3" x14ac:dyDescent="0.25">
      <c r="B556" s="134"/>
      <c r="C556" s="489"/>
    </row>
    <row r="557" spans="2:3" x14ac:dyDescent="0.25">
      <c r="B557" s="134"/>
      <c r="C557" s="489"/>
    </row>
    <row r="558" spans="2:3" x14ac:dyDescent="0.25">
      <c r="B558" s="134"/>
      <c r="C558" s="489"/>
    </row>
    <row r="559" spans="2:3" x14ac:dyDescent="0.25">
      <c r="B559" s="134"/>
    </row>
    <row r="560" spans="2:3" ht="45" x14ac:dyDescent="0.25">
      <c r="B560" s="134"/>
      <c r="C560" s="67" t="s">
        <v>1476</v>
      </c>
    </row>
    <row r="561" spans="2:3" x14ac:dyDescent="0.25">
      <c r="B561" s="134"/>
      <c r="C561" t="s">
        <v>1551</v>
      </c>
    </row>
    <row r="562" spans="2:3" x14ac:dyDescent="0.25">
      <c r="B562" s="134"/>
    </row>
    <row r="563" spans="2:3" x14ac:dyDescent="0.25">
      <c r="B563" s="134"/>
      <c r="C563" t="s">
        <v>1469</v>
      </c>
    </row>
    <row r="564" spans="2:3" ht="45" x14ac:dyDescent="0.25">
      <c r="B564" s="134"/>
      <c r="C564" s="67" t="s">
        <v>1477</v>
      </c>
    </row>
    <row r="565" spans="2:3" ht="30" x14ac:dyDescent="0.25">
      <c r="B565" s="134"/>
      <c r="C565" s="67" t="s">
        <v>1478</v>
      </c>
    </row>
    <row r="566" spans="2:3" x14ac:dyDescent="0.25">
      <c r="B566" s="134"/>
      <c r="C566" t="s">
        <v>1479</v>
      </c>
    </row>
    <row r="567" spans="2:3" x14ac:dyDescent="0.25">
      <c r="B567" s="134"/>
    </row>
    <row r="568" spans="2:3" x14ac:dyDescent="0.25">
      <c r="B568" s="134"/>
      <c r="C568" t="s">
        <v>1470</v>
      </c>
    </row>
    <row r="569" spans="2:3" x14ac:dyDescent="0.25">
      <c r="B569" s="134"/>
      <c r="C569" t="s">
        <v>1471</v>
      </c>
    </row>
    <row r="570" spans="2:3" x14ac:dyDescent="0.25">
      <c r="B570" s="134"/>
      <c r="C570" t="s">
        <v>1472</v>
      </c>
    </row>
    <row r="571" spans="2:3" x14ac:dyDescent="0.25">
      <c r="B571" s="134"/>
      <c r="C571" t="s">
        <v>1473</v>
      </c>
    </row>
    <row r="572" spans="2:3" x14ac:dyDescent="0.25">
      <c r="B572" s="134"/>
      <c r="C572" t="s">
        <v>1474</v>
      </c>
    </row>
    <row r="573" spans="2:3" ht="30" x14ac:dyDescent="0.25">
      <c r="B573" s="134"/>
      <c r="C573" s="67" t="s">
        <v>1475</v>
      </c>
    </row>
    <row r="574" spans="2:3" x14ac:dyDescent="0.25">
      <c r="B574" s="134"/>
    </row>
    <row r="575" spans="2:3" x14ac:dyDescent="0.25">
      <c r="B575" s="134"/>
      <c r="C575" s="20" t="s">
        <v>2406</v>
      </c>
    </row>
    <row r="576" spans="2:3" ht="30" x14ac:dyDescent="0.25">
      <c r="B576" s="134"/>
      <c r="C576" s="67" t="s">
        <v>1480</v>
      </c>
    </row>
    <row r="577" spans="2:3" x14ac:dyDescent="0.25">
      <c r="B577" s="134"/>
    </row>
    <row r="578" spans="2:3" x14ac:dyDescent="0.25">
      <c r="B578" s="134"/>
      <c r="C578" s="487" t="s">
        <v>1548</v>
      </c>
    </row>
    <row r="579" spans="2:3" x14ac:dyDescent="0.25">
      <c r="B579" s="134"/>
      <c r="C579" s="487"/>
    </row>
    <row r="580" spans="2:3" x14ac:dyDescent="0.25">
      <c r="B580" s="134"/>
      <c r="C580" s="487"/>
    </row>
    <row r="581" spans="2:3" x14ac:dyDescent="0.25">
      <c r="B581" s="134"/>
      <c r="C581" s="488" t="s">
        <v>1549</v>
      </c>
    </row>
    <row r="582" spans="2:3" x14ac:dyDescent="0.25">
      <c r="B582" s="134"/>
      <c r="C582" s="488"/>
    </row>
    <row r="583" spans="2:3" x14ac:dyDescent="0.25">
      <c r="B583" s="134"/>
      <c r="C583" s="488"/>
    </row>
    <row r="584" spans="2:3" x14ac:dyDescent="0.25">
      <c r="B584" s="134"/>
      <c r="C584" s="488"/>
    </row>
    <row r="585" spans="2:3" x14ac:dyDescent="0.25">
      <c r="B585" s="134"/>
      <c r="C585" s="488"/>
    </row>
    <row r="586" spans="2:3" x14ac:dyDescent="0.25">
      <c r="B586" s="134"/>
      <c r="C586" s="488"/>
    </row>
    <row r="587" spans="2:3" x14ac:dyDescent="0.25">
      <c r="B587" s="134"/>
      <c r="C587" s="488"/>
    </row>
    <row r="588" spans="2:3" x14ac:dyDescent="0.25">
      <c r="B588" s="134"/>
      <c r="C588" s="488"/>
    </row>
    <row r="589" spans="2:3" x14ac:dyDescent="0.25">
      <c r="B589" s="134"/>
      <c r="C589" s="489" t="s">
        <v>1552</v>
      </c>
    </row>
    <row r="590" spans="2:3" x14ac:dyDescent="0.25">
      <c r="B590" s="134"/>
      <c r="C590" s="489"/>
    </row>
    <row r="591" spans="2:3" x14ac:dyDescent="0.25">
      <c r="B591" s="134"/>
      <c r="C591" s="489"/>
    </row>
    <row r="592" spans="2:3" x14ac:dyDescent="0.25">
      <c r="B592" s="134"/>
      <c r="C592" s="489"/>
    </row>
    <row r="593" spans="2:3" x14ac:dyDescent="0.25">
      <c r="B593" s="134"/>
      <c r="C593" s="489"/>
    </row>
    <row r="594" spans="2:3" x14ac:dyDescent="0.25">
      <c r="B594" s="134"/>
      <c r="C594" s="489"/>
    </row>
    <row r="595" spans="2:3" x14ac:dyDescent="0.25">
      <c r="B595" s="134"/>
      <c r="C595" s="489"/>
    </row>
    <row r="596" spans="2:3" x14ac:dyDescent="0.25">
      <c r="B596" s="134"/>
      <c r="C596" s="489"/>
    </row>
    <row r="597" spans="2:3" x14ac:dyDescent="0.25">
      <c r="B597" s="134"/>
      <c r="C597" s="489"/>
    </row>
    <row r="598" spans="2:3" x14ac:dyDescent="0.25">
      <c r="B598" s="134"/>
      <c r="C598" s="489"/>
    </row>
    <row r="599" spans="2:3" x14ac:dyDescent="0.25">
      <c r="B599" s="134"/>
      <c r="C599" s="489"/>
    </row>
    <row r="600" spans="2:3" x14ac:dyDescent="0.25">
      <c r="B600" s="134"/>
      <c r="C600" s="489"/>
    </row>
    <row r="601" spans="2:3" x14ac:dyDescent="0.25">
      <c r="B601" s="134"/>
      <c r="C601" s="489"/>
    </row>
    <row r="602" spans="2:3" x14ac:dyDescent="0.25">
      <c r="B602" s="134"/>
      <c r="C602" s="489"/>
    </row>
    <row r="603" spans="2:3" x14ac:dyDescent="0.25">
      <c r="B603" s="134"/>
      <c r="C603" s="489"/>
    </row>
    <row r="604" spans="2:3" x14ac:dyDescent="0.25">
      <c r="B604" s="134"/>
      <c r="C604" s="489"/>
    </row>
    <row r="605" spans="2:3" x14ac:dyDescent="0.25">
      <c r="B605" s="134"/>
      <c r="C605" s="489"/>
    </row>
    <row r="606" spans="2:3" x14ac:dyDescent="0.25">
      <c r="B606" s="134"/>
      <c r="C606" s="489"/>
    </row>
    <row r="607" spans="2:3" x14ac:dyDescent="0.25">
      <c r="B607" s="134"/>
    </row>
    <row r="608" spans="2:3" ht="45" x14ac:dyDescent="0.25">
      <c r="B608" s="134"/>
      <c r="C608" s="67" t="s">
        <v>1556</v>
      </c>
    </row>
    <row r="609" spans="2:3" x14ac:dyDescent="0.25">
      <c r="B609" s="134"/>
      <c r="C609" t="s">
        <v>1551</v>
      </c>
    </row>
    <row r="610" spans="2:3" x14ac:dyDescent="0.25">
      <c r="B610" s="134"/>
    </row>
    <row r="611" spans="2:3" x14ac:dyDescent="0.25">
      <c r="B611" s="134"/>
      <c r="C611" t="s">
        <v>1469</v>
      </c>
    </row>
    <row r="612" spans="2:3" ht="45" x14ac:dyDescent="0.25">
      <c r="B612" s="134"/>
      <c r="C612" s="67" t="s">
        <v>1481</v>
      </c>
    </row>
    <row r="613" spans="2:3" ht="30" x14ac:dyDescent="0.25">
      <c r="B613" s="134"/>
      <c r="C613" s="67" t="s">
        <v>1478</v>
      </c>
    </row>
    <row r="614" spans="2:3" x14ac:dyDescent="0.25">
      <c r="B614" s="134"/>
      <c r="C614" s="67" t="s">
        <v>1479</v>
      </c>
    </row>
    <row r="615" spans="2:3" x14ac:dyDescent="0.25">
      <c r="B615" s="134"/>
    </row>
    <row r="616" spans="2:3" x14ac:dyDescent="0.25">
      <c r="B616" s="134"/>
      <c r="C616" t="s">
        <v>1470</v>
      </c>
    </row>
    <row r="617" spans="2:3" x14ac:dyDescent="0.25">
      <c r="B617" s="134"/>
      <c r="C617" t="s">
        <v>1471</v>
      </c>
    </row>
    <row r="618" spans="2:3" x14ac:dyDescent="0.25">
      <c r="B618" s="134"/>
      <c r="C618" t="s">
        <v>1472</v>
      </c>
    </row>
    <row r="619" spans="2:3" x14ac:dyDescent="0.25">
      <c r="B619" s="134"/>
      <c r="C619" t="s">
        <v>1473</v>
      </c>
    </row>
    <row r="620" spans="2:3" x14ac:dyDescent="0.25">
      <c r="B620" s="134"/>
      <c r="C620" t="s">
        <v>1474</v>
      </c>
    </row>
    <row r="621" spans="2:3" ht="30" x14ac:dyDescent="0.25">
      <c r="B621" s="134"/>
      <c r="C621" s="67" t="s">
        <v>1475</v>
      </c>
    </row>
    <row r="622" spans="2:3" x14ac:dyDescent="0.25">
      <c r="B622" s="134"/>
    </row>
    <row r="623" spans="2:3" x14ac:dyDescent="0.25">
      <c r="B623" s="134"/>
      <c r="C623" s="20" t="s">
        <v>2407</v>
      </c>
    </row>
    <row r="624" spans="2:3" x14ac:dyDescent="0.25">
      <c r="B624" s="134"/>
      <c r="C624" s="20" t="s">
        <v>2408</v>
      </c>
    </row>
    <row r="625" spans="2:3" ht="45" customHeight="1" x14ac:dyDescent="0.25">
      <c r="B625" s="134"/>
      <c r="C625" s="67" t="s">
        <v>1482</v>
      </c>
    </row>
    <row r="626" spans="2:3" x14ac:dyDescent="0.25">
      <c r="B626" s="134"/>
    </row>
    <row r="627" spans="2:3" x14ac:dyDescent="0.25">
      <c r="B627" s="134"/>
      <c r="C627" s="198" t="s">
        <v>1470</v>
      </c>
    </row>
    <row r="628" spans="2:3" x14ac:dyDescent="0.25">
      <c r="B628" s="134"/>
      <c r="C628" s="199" t="s">
        <v>1484</v>
      </c>
    </row>
    <row r="629" spans="2:3" x14ac:dyDescent="0.25">
      <c r="B629" s="134"/>
      <c r="C629" s="199" t="s">
        <v>1485</v>
      </c>
    </row>
    <row r="630" spans="2:3" x14ac:dyDescent="0.25">
      <c r="B630" s="134"/>
      <c r="C630" s="199" t="s">
        <v>1557</v>
      </c>
    </row>
    <row r="631" spans="2:3" x14ac:dyDescent="0.25">
      <c r="B631" s="134"/>
      <c r="C631" t="s">
        <v>1486</v>
      </c>
    </row>
    <row r="632" spans="2:3" x14ac:dyDescent="0.25">
      <c r="B632" s="134"/>
      <c r="C632" t="s">
        <v>1487</v>
      </c>
    </row>
    <row r="633" spans="2:3" x14ac:dyDescent="0.25">
      <c r="B633" s="134"/>
    </row>
    <row r="634" spans="2:3" x14ac:dyDescent="0.25">
      <c r="B634" s="134"/>
      <c r="C634" s="20" t="s">
        <v>2409</v>
      </c>
    </row>
    <row r="635" spans="2:3" x14ac:dyDescent="0.25">
      <c r="B635" s="134"/>
      <c r="C635" t="s">
        <v>1488</v>
      </c>
    </row>
    <row r="636" spans="2:3" x14ac:dyDescent="0.25">
      <c r="B636" s="134"/>
      <c r="C636" s="200" t="s">
        <v>1470</v>
      </c>
    </row>
    <row r="637" spans="2:3" x14ac:dyDescent="0.25">
      <c r="B637" s="134"/>
      <c r="C637" t="s">
        <v>1489</v>
      </c>
    </row>
    <row r="638" spans="2:3" x14ac:dyDescent="0.25">
      <c r="B638" s="134"/>
      <c r="C638" t="s">
        <v>1490</v>
      </c>
    </row>
    <row r="639" spans="2:3" x14ac:dyDescent="0.25">
      <c r="B639" s="134"/>
      <c r="C639" t="s">
        <v>1558</v>
      </c>
    </row>
    <row r="640" spans="2:3" x14ac:dyDescent="0.25">
      <c r="B640" s="134"/>
      <c r="C640" t="s">
        <v>1491</v>
      </c>
    </row>
    <row r="641" spans="2:3" x14ac:dyDescent="0.25">
      <c r="B641" s="134"/>
    </row>
    <row r="642" spans="2:3" x14ac:dyDescent="0.25">
      <c r="B642" s="134"/>
      <c r="C642" s="20" t="s">
        <v>2410</v>
      </c>
    </row>
    <row r="643" spans="2:3" x14ac:dyDescent="0.25">
      <c r="B643" s="134"/>
      <c r="C643" s="20" t="s">
        <v>2411</v>
      </c>
    </row>
    <row r="644" spans="2:3" ht="30" x14ac:dyDescent="0.25">
      <c r="B644" s="134"/>
      <c r="C644" s="67" t="s">
        <v>1492</v>
      </c>
    </row>
    <row r="645" spans="2:3" x14ac:dyDescent="0.25">
      <c r="B645" s="134"/>
      <c r="C645" s="200" t="s">
        <v>1470</v>
      </c>
    </row>
    <row r="646" spans="2:3" x14ac:dyDescent="0.25">
      <c r="B646" s="134"/>
      <c r="C646" t="s">
        <v>1484</v>
      </c>
    </row>
    <row r="647" spans="2:3" x14ac:dyDescent="0.25">
      <c r="B647" s="134"/>
      <c r="C647" t="s">
        <v>1493</v>
      </c>
    </row>
    <row r="648" spans="2:3" x14ac:dyDescent="0.25">
      <c r="B648" s="134"/>
      <c r="C648" s="199" t="s">
        <v>1558</v>
      </c>
    </row>
    <row r="649" spans="2:3" x14ac:dyDescent="0.25">
      <c r="B649" s="134"/>
      <c r="C649" s="199"/>
    </row>
    <row r="650" spans="2:3" ht="30" x14ac:dyDescent="0.25">
      <c r="B650" s="134"/>
      <c r="C650" s="67" t="s">
        <v>1494</v>
      </c>
    </row>
    <row r="651" spans="2:3" x14ac:dyDescent="0.25">
      <c r="B651" s="134"/>
    </row>
    <row r="652" spans="2:3" x14ac:dyDescent="0.25">
      <c r="B652" s="134"/>
      <c r="C652" s="20" t="s">
        <v>2412</v>
      </c>
    </row>
    <row r="653" spans="2:3" x14ac:dyDescent="0.25">
      <c r="B653" s="134"/>
      <c r="C653" s="67" t="s">
        <v>1495</v>
      </c>
    </row>
    <row r="654" spans="2:3" x14ac:dyDescent="0.25">
      <c r="B654" s="134"/>
      <c r="C654" s="201" t="s">
        <v>1470</v>
      </c>
    </row>
    <row r="655" spans="2:3" x14ac:dyDescent="0.25">
      <c r="B655" s="134"/>
      <c r="C655" t="s">
        <v>1489</v>
      </c>
    </row>
    <row r="656" spans="2:3" x14ac:dyDescent="0.25">
      <c r="B656" s="134"/>
      <c r="C656" t="s">
        <v>1485</v>
      </c>
    </row>
    <row r="657" spans="1:16" x14ac:dyDescent="0.25">
      <c r="B657" s="134"/>
      <c r="C657" t="s">
        <v>1558</v>
      </c>
    </row>
    <row r="658" spans="1:16" x14ac:dyDescent="0.25">
      <c r="B658" s="134"/>
      <c r="C658" t="s">
        <v>1496</v>
      </c>
    </row>
    <row r="659" spans="1:16" x14ac:dyDescent="0.25">
      <c r="B659" s="134"/>
      <c r="F659" s="199"/>
      <c r="G659" s="199"/>
      <c r="H659" s="199"/>
      <c r="I659" s="199"/>
      <c r="J659" s="199"/>
      <c r="K659" s="199"/>
      <c r="L659" s="199"/>
      <c r="M659" s="199"/>
      <c r="N659" s="199"/>
      <c r="O659" s="199"/>
      <c r="P659" s="199"/>
    </row>
    <row r="660" spans="1:16" x14ac:dyDescent="0.25">
      <c r="A660" s="125"/>
      <c r="B660" s="134"/>
      <c r="C660" s="20" t="s">
        <v>2482</v>
      </c>
      <c r="F660" s="199"/>
      <c r="G660" s="199"/>
      <c r="H660" s="199"/>
      <c r="I660" s="199"/>
      <c r="J660" s="199"/>
      <c r="K660" s="199"/>
      <c r="L660" s="199"/>
      <c r="M660" s="199"/>
      <c r="N660" s="199"/>
      <c r="O660" s="199"/>
      <c r="P660" s="199"/>
    </row>
    <row r="661" spans="1:16" ht="30" x14ac:dyDescent="0.25">
      <c r="A661" s="125"/>
      <c r="B661" s="134"/>
      <c r="C661" s="67" t="s">
        <v>2099</v>
      </c>
      <c r="F661" s="199"/>
      <c r="G661" s="199"/>
      <c r="H661" s="199"/>
      <c r="I661" s="199"/>
      <c r="J661" s="199"/>
      <c r="K661" s="199"/>
      <c r="L661" s="199"/>
      <c r="M661" s="199"/>
      <c r="N661" s="199"/>
    </row>
    <row r="662" spans="1:16" x14ac:dyDescent="0.25">
      <c r="A662" s="125"/>
      <c r="B662" s="134"/>
      <c r="F662" s="199"/>
      <c r="G662" s="199"/>
      <c r="H662" s="199"/>
      <c r="I662" s="199"/>
      <c r="J662" s="199"/>
      <c r="K662" s="199"/>
      <c r="L662" s="199"/>
      <c r="M662" s="199"/>
      <c r="N662" s="199"/>
    </row>
    <row r="663" spans="1:16" x14ac:dyDescent="0.25">
      <c r="A663" s="125"/>
      <c r="B663" s="134"/>
      <c r="C663" t="s">
        <v>1470</v>
      </c>
    </row>
    <row r="664" spans="1:16" x14ac:dyDescent="0.25">
      <c r="A664" s="125"/>
      <c r="B664" s="134"/>
      <c r="C664" t="s">
        <v>2104</v>
      </c>
    </row>
    <row r="665" spans="1:16" x14ac:dyDescent="0.25">
      <c r="A665" s="125"/>
      <c r="B665" s="134"/>
      <c r="C665" t="s">
        <v>2100</v>
      </c>
    </row>
    <row r="666" spans="1:16" x14ac:dyDescent="0.25">
      <c r="A666" s="125"/>
      <c r="B666" s="134"/>
      <c r="C666" t="s">
        <v>2101</v>
      </c>
    </row>
    <row r="667" spans="1:16" x14ac:dyDescent="0.25">
      <c r="A667" s="125"/>
      <c r="B667" s="134"/>
      <c r="C667" t="s">
        <v>2102</v>
      </c>
    </row>
    <row r="668" spans="1:16" x14ac:dyDescent="0.25">
      <c r="A668" s="125"/>
      <c r="B668" s="134"/>
      <c r="C668" t="s">
        <v>2103</v>
      </c>
    </row>
    <row r="669" spans="1:16" x14ac:dyDescent="0.25">
      <c r="A669" s="125"/>
      <c r="B669" s="134"/>
      <c r="C669" t="s">
        <v>2105</v>
      </c>
    </row>
    <row r="670" spans="1:16" x14ac:dyDescent="0.25">
      <c r="A670" s="125"/>
      <c r="B670" s="134"/>
      <c r="C670" t="s">
        <v>2240</v>
      </c>
    </row>
    <row r="671" spans="1:16" x14ac:dyDescent="0.25">
      <c r="A671" s="125"/>
      <c r="B671" s="134"/>
      <c r="C671" t="s">
        <v>2106</v>
      </c>
    </row>
    <row r="672" spans="1:16" x14ac:dyDescent="0.25">
      <c r="A672" s="125"/>
      <c r="B672" s="134"/>
    </row>
    <row r="673" spans="1:3" x14ac:dyDescent="0.25">
      <c r="A673" s="125"/>
      <c r="B673" s="134"/>
      <c r="C673" t="s">
        <v>2107</v>
      </c>
    </row>
    <row r="674" spans="1:3" x14ac:dyDescent="0.25">
      <c r="A674" s="125"/>
      <c r="B674" s="134"/>
      <c r="C674" t="s">
        <v>2108</v>
      </c>
    </row>
    <row r="675" spans="1:3" x14ac:dyDescent="0.25">
      <c r="A675" s="125"/>
      <c r="B675" s="134"/>
    </row>
    <row r="676" spans="1:3" x14ac:dyDescent="0.25">
      <c r="B676" s="134"/>
    </row>
    <row r="677" spans="1:3" ht="18.75" x14ac:dyDescent="0.3">
      <c r="B677" s="134"/>
      <c r="C677" s="21" t="s">
        <v>2483</v>
      </c>
    </row>
    <row r="678" spans="1:3" x14ac:dyDescent="0.25">
      <c r="B678" s="134"/>
    </row>
    <row r="679" spans="1:3" x14ac:dyDescent="0.25">
      <c r="B679" s="134"/>
      <c r="C679" s="20" t="s">
        <v>2415</v>
      </c>
    </row>
    <row r="680" spans="1:3" ht="30" x14ac:dyDescent="0.25">
      <c r="B680" s="134"/>
      <c r="C680" s="67" t="s">
        <v>1497</v>
      </c>
    </row>
    <row r="681" spans="1:3" x14ac:dyDescent="0.25">
      <c r="B681" s="134"/>
    </row>
    <row r="682" spans="1:3" x14ac:dyDescent="0.25">
      <c r="B682" s="134"/>
      <c r="C682" t="s">
        <v>1498</v>
      </c>
    </row>
    <row r="683" spans="1:3" ht="60" customHeight="1" x14ac:dyDescent="0.25">
      <c r="B683" s="134"/>
      <c r="C683" s="67" t="s">
        <v>1499</v>
      </c>
    </row>
    <row r="684" spans="1:3" x14ac:dyDescent="0.25">
      <c r="B684" s="134"/>
    </row>
    <row r="685" spans="1:3" x14ac:dyDescent="0.25">
      <c r="B685" s="134"/>
      <c r="C685" s="20" t="s">
        <v>2416</v>
      </c>
    </row>
    <row r="686" spans="1:3" x14ac:dyDescent="0.25">
      <c r="B686" s="134"/>
      <c r="C686" t="s">
        <v>1500</v>
      </c>
    </row>
    <row r="687" spans="1:3" x14ac:dyDescent="0.25">
      <c r="B687" s="134"/>
    </row>
    <row r="688" spans="1:3" x14ac:dyDescent="0.25">
      <c r="B688" s="134"/>
      <c r="C688" t="s">
        <v>1501</v>
      </c>
    </row>
    <row r="689" spans="2:9" x14ac:dyDescent="0.25">
      <c r="B689" s="134"/>
      <c r="C689" t="s">
        <v>142</v>
      </c>
    </row>
    <row r="690" spans="2:9" x14ac:dyDescent="0.25">
      <c r="B690" s="134"/>
      <c r="C690" t="s">
        <v>1502</v>
      </c>
    </row>
    <row r="691" spans="2:9" x14ac:dyDescent="0.25">
      <c r="B691" s="134"/>
      <c r="C691" t="s">
        <v>1503</v>
      </c>
    </row>
    <row r="692" spans="2:9" x14ac:dyDescent="0.25">
      <c r="B692" s="134"/>
      <c r="C692" t="s">
        <v>1504</v>
      </c>
    </row>
    <row r="693" spans="2:9" x14ac:dyDescent="0.25">
      <c r="B693" s="134"/>
      <c r="C693" t="s">
        <v>1505</v>
      </c>
    </row>
    <row r="694" spans="2:9" x14ac:dyDescent="0.25">
      <c r="B694" s="134"/>
    </row>
    <row r="695" spans="2:9" x14ac:dyDescent="0.25">
      <c r="B695" s="134"/>
      <c r="C695" s="20" t="s">
        <v>2484</v>
      </c>
    </row>
    <row r="696" spans="2:9" x14ac:dyDescent="0.25">
      <c r="B696" s="134"/>
      <c r="C696" s="20" t="s">
        <v>2418</v>
      </c>
    </row>
    <row r="697" spans="2:9" x14ac:dyDescent="0.25">
      <c r="B697" s="134"/>
      <c r="C697" t="s">
        <v>1506</v>
      </c>
    </row>
    <row r="698" spans="2:9" x14ac:dyDescent="0.25">
      <c r="B698" s="134"/>
    </row>
    <row r="699" spans="2:9" x14ac:dyDescent="0.25">
      <c r="B699" s="134"/>
      <c r="C699" t="s">
        <v>1498</v>
      </c>
    </row>
    <row r="700" spans="2:9" x14ac:dyDescent="0.25">
      <c r="B700" s="134"/>
      <c r="C700" t="s">
        <v>1507</v>
      </c>
    </row>
    <row r="701" spans="2:9" ht="30" x14ac:dyDescent="0.25">
      <c r="B701" s="134"/>
      <c r="C701" s="67" t="s">
        <v>1508</v>
      </c>
    </row>
    <row r="702" spans="2:9" x14ac:dyDescent="0.25">
      <c r="B702" s="134"/>
    </row>
    <row r="703" spans="2:9" ht="15.75" thickBot="1" x14ac:dyDescent="0.3">
      <c r="B703" s="134"/>
      <c r="C703" t="s">
        <v>1509</v>
      </c>
      <c r="D703" s="25"/>
      <c r="E703" s="25"/>
      <c r="F703" s="25"/>
      <c r="G703" s="25"/>
      <c r="H703" s="25"/>
      <c r="I703" s="25"/>
    </row>
    <row r="704" spans="2:9" ht="75.75" thickBot="1" x14ac:dyDescent="0.3">
      <c r="B704" s="134"/>
      <c r="C704" s="239" t="s">
        <v>1510</v>
      </c>
      <c r="D704" s="25"/>
      <c r="E704" s="264" t="s">
        <v>2280</v>
      </c>
      <c r="F704" s="265" t="s">
        <v>2281</v>
      </c>
      <c r="G704" s="265" t="s">
        <v>2282</v>
      </c>
      <c r="H704" s="266"/>
      <c r="I704" s="25"/>
    </row>
    <row r="705" spans="1:15" ht="75" customHeight="1" thickBot="1" x14ac:dyDescent="0.3">
      <c r="B705" s="134"/>
      <c r="C705" s="67" t="s">
        <v>2082</v>
      </c>
      <c r="D705" s="25"/>
      <c r="E705" s="267" t="s">
        <v>2283</v>
      </c>
      <c r="F705" s="268" t="s">
        <v>153</v>
      </c>
      <c r="G705" s="268" t="s">
        <v>154</v>
      </c>
      <c r="H705" s="268"/>
      <c r="I705" s="25"/>
    </row>
    <row r="706" spans="1:15" ht="15.75" thickBot="1" x14ac:dyDescent="0.3">
      <c r="B706" s="134"/>
      <c r="D706" s="25"/>
      <c r="E706" s="267" t="s">
        <v>2284</v>
      </c>
      <c r="F706" s="268" t="s">
        <v>156</v>
      </c>
      <c r="G706" s="268" t="s">
        <v>157</v>
      </c>
      <c r="H706" s="268"/>
      <c r="I706" s="25"/>
    </row>
    <row r="707" spans="1:15" ht="15.75" thickBot="1" x14ac:dyDescent="0.3">
      <c r="B707" s="134"/>
      <c r="D707" s="25"/>
      <c r="E707" s="267" t="s">
        <v>2285</v>
      </c>
      <c r="F707" s="268" t="s">
        <v>159</v>
      </c>
      <c r="G707" s="268" t="s">
        <v>2286</v>
      </c>
      <c r="H707" s="268"/>
      <c r="I707" s="25"/>
    </row>
    <row r="708" spans="1:15" ht="15.75" thickBot="1" x14ac:dyDescent="0.3">
      <c r="B708" s="134"/>
      <c r="D708" s="25"/>
      <c r="E708" s="267" t="s">
        <v>2287</v>
      </c>
      <c r="F708" s="268" t="s">
        <v>163</v>
      </c>
      <c r="G708" s="268" t="s">
        <v>164</v>
      </c>
      <c r="H708" s="268"/>
      <c r="I708" s="25"/>
    </row>
    <row r="709" spans="1:15" ht="15.75" thickBot="1" x14ac:dyDescent="0.3">
      <c r="B709" s="134"/>
      <c r="D709" s="25"/>
      <c r="E709" s="267" t="s">
        <v>2288</v>
      </c>
      <c r="F709" s="268">
        <v>2</v>
      </c>
      <c r="G709" s="268" t="s">
        <v>166</v>
      </c>
      <c r="H709" s="268"/>
      <c r="I709" s="25"/>
    </row>
    <row r="710" spans="1:15" ht="15.75" thickBot="1" x14ac:dyDescent="0.3">
      <c r="B710" s="134"/>
      <c r="D710" s="25"/>
      <c r="E710" s="267" t="s">
        <v>2289</v>
      </c>
      <c r="F710" s="268" t="s">
        <v>2290</v>
      </c>
      <c r="G710" s="268" t="s">
        <v>169</v>
      </c>
      <c r="H710" s="268"/>
      <c r="I710" s="25"/>
    </row>
    <row r="711" spans="1:15" ht="15.75" thickBot="1" x14ac:dyDescent="0.3">
      <c r="B711" s="134"/>
      <c r="D711" s="25"/>
      <c r="E711" s="267" t="s">
        <v>2291</v>
      </c>
      <c r="F711" s="268" t="s">
        <v>171</v>
      </c>
      <c r="G711" s="506" t="s">
        <v>172</v>
      </c>
      <c r="H711" s="507"/>
      <c r="I711" s="25"/>
    </row>
    <row r="712" spans="1:15" ht="15.75" thickBot="1" x14ac:dyDescent="0.3">
      <c r="B712" s="134"/>
      <c r="D712" s="25"/>
      <c r="E712" s="267" t="s">
        <v>2292</v>
      </c>
      <c r="F712" s="268" t="s">
        <v>174</v>
      </c>
      <c r="G712" s="268"/>
      <c r="H712" s="268"/>
      <c r="I712" s="25"/>
    </row>
    <row r="713" spans="1:15" ht="15.75" thickBot="1" x14ac:dyDescent="0.3">
      <c r="B713" s="134"/>
      <c r="D713" s="25"/>
      <c r="E713" s="267" t="s">
        <v>2293</v>
      </c>
      <c r="F713" s="268" t="s">
        <v>2294</v>
      </c>
      <c r="G713" s="268"/>
      <c r="H713" s="268"/>
      <c r="I713" s="25"/>
    </row>
    <row r="714" spans="1:15" ht="15.75" thickBot="1" x14ac:dyDescent="0.3">
      <c r="B714" s="134"/>
      <c r="D714" s="25"/>
      <c r="E714" s="267" t="s">
        <v>2295</v>
      </c>
      <c r="F714" s="268">
        <v>25</v>
      </c>
      <c r="G714" s="268"/>
      <c r="H714" s="268"/>
      <c r="I714" s="25"/>
    </row>
    <row r="715" spans="1:15" x14ac:dyDescent="0.25">
      <c r="A715" s="125"/>
      <c r="B715" s="134"/>
      <c r="C715" s="20" t="s">
        <v>2419</v>
      </c>
      <c r="D715" s="25"/>
      <c r="E715" s="25"/>
      <c r="F715" s="25"/>
      <c r="G715" s="25"/>
      <c r="H715" s="25"/>
      <c r="I715" s="25"/>
    </row>
    <row r="716" spans="1:15" x14ac:dyDescent="0.25">
      <c r="A716" s="125"/>
      <c r="B716" s="134"/>
      <c r="C716" t="s">
        <v>2109</v>
      </c>
      <c r="D716" s="142"/>
      <c r="E716" s="142"/>
      <c r="F716" s="142"/>
      <c r="G716" s="142"/>
      <c r="H716" s="142"/>
      <c r="I716" s="142"/>
      <c r="J716" s="142"/>
      <c r="K716" s="142"/>
      <c r="L716" s="142"/>
      <c r="M716" s="142"/>
      <c r="N716" s="142"/>
      <c r="O716" s="142"/>
    </row>
    <row r="717" spans="1:15" x14ac:dyDescent="0.25">
      <c r="A717" s="125"/>
      <c r="B717" s="134"/>
      <c r="C717" t="s">
        <v>1498</v>
      </c>
      <c r="D717" s="142"/>
      <c r="E717" s="147" t="s">
        <v>2116</v>
      </c>
      <c r="F717" s="142"/>
      <c r="G717" s="142"/>
      <c r="H717" s="142"/>
      <c r="I717" s="142"/>
      <c r="J717" s="142"/>
      <c r="K717" s="142"/>
      <c r="L717" s="142"/>
      <c r="M717" s="142"/>
      <c r="N717" s="142"/>
      <c r="O717" s="142"/>
    </row>
    <row r="718" spans="1:15" x14ac:dyDescent="0.25">
      <c r="A718" s="125"/>
      <c r="B718" s="134"/>
      <c r="C718" t="s">
        <v>2110</v>
      </c>
      <c r="D718" s="142"/>
      <c r="E718" s="142" t="s">
        <v>2115</v>
      </c>
      <c r="F718" s="142"/>
      <c r="G718" s="142"/>
      <c r="H718" s="142"/>
      <c r="I718" s="142"/>
      <c r="J718" s="142"/>
      <c r="K718" s="142"/>
      <c r="L718" s="142"/>
      <c r="M718" s="142"/>
      <c r="N718" s="142"/>
      <c r="O718" s="142"/>
    </row>
    <row r="719" spans="1:15" x14ac:dyDescent="0.25">
      <c r="A719" s="125"/>
      <c r="B719" s="134"/>
      <c r="D719" s="142"/>
      <c r="E719" s="142" t="s">
        <v>2117</v>
      </c>
      <c r="F719" s="142"/>
      <c r="G719" s="142"/>
      <c r="H719" s="142"/>
      <c r="I719" s="142"/>
      <c r="J719" s="142"/>
      <c r="K719" s="142"/>
      <c r="L719" s="142"/>
      <c r="M719" s="142"/>
      <c r="N719" s="142"/>
      <c r="O719" s="142"/>
    </row>
    <row r="720" spans="1:15" x14ac:dyDescent="0.25">
      <c r="A720" s="125"/>
      <c r="B720" s="134"/>
      <c r="C720" s="20" t="s">
        <v>2485</v>
      </c>
      <c r="D720" s="142"/>
      <c r="E720" s="142" t="s">
        <v>2118</v>
      </c>
      <c r="F720" s="142"/>
      <c r="G720" s="142"/>
      <c r="H720" s="142"/>
      <c r="I720" s="142"/>
      <c r="J720" s="142"/>
      <c r="K720" s="142"/>
      <c r="L720" s="142"/>
      <c r="M720" s="142"/>
      <c r="N720" s="142"/>
      <c r="O720" s="142"/>
    </row>
    <row r="721" spans="1:15" ht="45" x14ac:dyDescent="0.25">
      <c r="A721" s="125"/>
      <c r="B721" s="134"/>
      <c r="C721" s="67" t="s">
        <v>2896</v>
      </c>
      <c r="D721" s="142"/>
      <c r="E721" s="142"/>
      <c r="F721" s="142"/>
      <c r="G721" s="142"/>
      <c r="H721" s="142"/>
      <c r="I721" s="142"/>
      <c r="J721" s="142"/>
      <c r="K721" s="142"/>
      <c r="L721" s="142"/>
      <c r="M721" s="142"/>
      <c r="N721" s="142"/>
      <c r="O721" s="142"/>
    </row>
    <row r="722" spans="1:15" x14ac:dyDescent="0.25">
      <c r="A722" s="125"/>
      <c r="B722" s="134"/>
    </row>
    <row r="723" spans="1:15" x14ac:dyDescent="0.25">
      <c r="A723" s="125"/>
      <c r="B723" s="134"/>
      <c r="C723" s="20" t="s">
        <v>2486</v>
      </c>
    </row>
    <row r="724" spans="1:15" x14ac:dyDescent="0.25">
      <c r="A724" s="125"/>
      <c r="B724" s="134"/>
      <c r="C724" t="s">
        <v>2111</v>
      </c>
    </row>
    <row r="725" spans="1:15" x14ac:dyDescent="0.25">
      <c r="A725" s="125"/>
      <c r="B725" s="134"/>
      <c r="C725" t="s">
        <v>1498</v>
      </c>
    </row>
    <row r="726" spans="1:15" x14ac:dyDescent="0.25">
      <c r="A726" s="125"/>
      <c r="B726" s="134"/>
      <c r="C726" s="67" t="s">
        <v>2112</v>
      </c>
    </row>
    <row r="727" spans="1:15" x14ac:dyDescent="0.25">
      <c r="A727" s="125"/>
      <c r="B727" s="134"/>
      <c r="C727" t="s">
        <v>2113</v>
      </c>
    </row>
    <row r="728" spans="1:15" x14ac:dyDescent="0.25">
      <c r="A728" s="125"/>
      <c r="B728" s="134"/>
      <c r="C728" t="s">
        <v>2114</v>
      </c>
    </row>
    <row r="729" spans="1:15" x14ac:dyDescent="0.25">
      <c r="A729" s="125"/>
      <c r="B729" s="134"/>
      <c r="C729" t="s">
        <v>2274</v>
      </c>
    </row>
    <row r="730" spans="1:15" x14ac:dyDescent="0.25">
      <c r="A730" s="125"/>
      <c r="B730" s="134"/>
      <c r="C730" t="s">
        <v>2260</v>
      </c>
    </row>
    <row r="731" spans="1:15" x14ac:dyDescent="0.25">
      <c r="A731" s="125"/>
      <c r="B731" s="134"/>
    </row>
    <row r="732" spans="1:15" x14ac:dyDescent="0.25">
      <c r="A732" s="125"/>
      <c r="B732" s="134"/>
      <c r="C732" s="20" t="s">
        <v>2422</v>
      </c>
    </row>
    <row r="733" spans="1:15" ht="30" x14ac:dyDescent="0.25">
      <c r="A733" s="125"/>
      <c r="B733" s="134"/>
      <c r="C733" s="67" t="s">
        <v>1511</v>
      </c>
    </row>
    <row r="734" spans="1:15" x14ac:dyDescent="0.25">
      <c r="B734" s="134"/>
    </row>
    <row r="735" spans="1:15" x14ac:dyDescent="0.25">
      <c r="B735" s="134"/>
      <c r="C735" t="s">
        <v>1498</v>
      </c>
    </row>
    <row r="736" spans="1:15" ht="60" customHeight="1" x14ac:dyDescent="0.25">
      <c r="B736" s="134"/>
      <c r="C736" s="67" t="s">
        <v>1512</v>
      </c>
    </row>
    <row r="737" spans="1:3" x14ac:dyDescent="0.25">
      <c r="B737" s="134"/>
    </row>
    <row r="738" spans="1:3" x14ac:dyDescent="0.25">
      <c r="B738" s="134"/>
      <c r="C738" s="20" t="s">
        <v>2423</v>
      </c>
    </row>
    <row r="739" spans="1:3" ht="75" x14ac:dyDescent="0.25">
      <c r="B739" s="134"/>
      <c r="C739" s="67" t="s">
        <v>2122</v>
      </c>
    </row>
    <row r="740" spans="1:3" x14ac:dyDescent="0.25">
      <c r="B740" s="134"/>
      <c r="C740" s="67"/>
    </row>
    <row r="741" spans="1:3" x14ac:dyDescent="0.25">
      <c r="A741" s="125"/>
      <c r="B741" s="134"/>
      <c r="C741" s="20" t="s">
        <v>2424</v>
      </c>
    </row>
    <row r="742" spans="1:3" ht="90" x14ac:dyDescent="0.25">
      <c r="A742" s="125"/>
      <c r="B742" s="134"/>
      <c r="C742" s="67" t="s">
        <v>2119</v>
      </c>
    </row>
    <row r="743" spans="1:3" x14ac:dyDescent="0.25">
      <c r="B743" s="134"/>
    </row>
    <row r="744" spans="1:3" ht="18.75" x14ac:dyDescent="0.3">
      <c r="B744" s="134"/>
      <c r="C744" s="21" t="s">
        <v>2487</v>
      </c>
    </row>
    <row r="745" spans="1:3" x14ac:dyDescent="0.25">
      <c r="B745" s="134"/>
    </row>
    <row r="746" spans="1:3" x14ac:dyDescent="0.25">
      <c r="B746" s="134"/>
      <c r="C746" s="20" t="s">
        <v>2488</v>
      </c>
    </row>
    <row r="747" spans="1:3" x14ac:dyDescent="0.25">
      <c r="B747" s="134"/>
      <c r="C747" s="20" t="s">
        <v>2489</v>
      </c>
    </row>
    <row r="748" spans="1:3" ht="30" x14ac:dyDescent="0.25">
      <c r="B748" s="134"/>
      <c r="C748" s="67" t="s">
        <v>1513</v>
      </c>
    </row>
    <row r="749" spans="1:3" x14ac:dyDescent="0.25">
      <c r="B749" s="134"/>
    </row>
    <row r="750" spans="1:3" x14ac:dyDescent="0.25">
      <c r="B750" s="134"/>
      <c r="C750" s="20" t="s">
        <v>2428</v>
      </c>
    </row>
    <row r="751" spans="1:3" ht="45" x14ac:dyDescent="0.25">
      <c r="B751" s="134"/>
      <c r="C751" s="67" t="s">
        <v>1514</v>
      </c>
    </row>
    <row r="752" spans="1:3" x14ac:dyDescent="0.25">
      <c r="B752" s="134"/>
    </row>
    <row r="753" spans="1:3" x14ac:dyDescent="0.25">
      <c r="B753" s="134"/>
      <c r="C753" s="20" t="s">
        <v>2801</v>
      </c>
    </row>
    <row r="754" spans="1:3" ht="15" customHeight="1" x14ac:dyDescent="0.25">
      <c r="B754" s="134"/>
      <c r="C754" s="67" t="s">
        <v>1515</v>
      </c>
    </row>
    <row r="755" spans="1:3" x14ac:dyDescent="0.25">
      <c r="B755" s="134"/>
    </row>
    <row r="756" spans="1:3" x14ac:dyDescent="0.25">
      <c r="B756" s="134"/>
      <c r="C756" t="s">
        <v>1516</v>
      </c>
    </row>
    <row r="757" spans="1:3" x14ac:dyDescent="0.25">
      <c r="B757" s="134"/>
      <c r="C757" t="s">
        <v>1517</v>
      </c>
    </row>
    <row r="758" spans="1:3" x14ac:dyDescent="0.25">
      <c r="B758" s="134"/>
      <c r="C758" t="s">
        <v>1559</v>
      </c>
    </row>
    <row r="759" spans="1:3" x14ac:dyDescent="0.25">
      <c r="A759" s="125"/>
      <c r="B759" s="134"/>
    </row>
    <row r="760" spans="1:3" x14ac:dyDescent="0.25">
      <c r="A760" s="125"/>
      <c r="B760" s="134"/>
      <c r="C760" s="20" t="s">
        <v>2893</v>
      </c>
    </row>
    <row r="761" spans="1:3" ht="135" customHeight="1" x14ac:dyDescent="0.25">
      <c r="A761" s="125"/>
      <c r="B761" s="134"/>
      <c r="C761" s="67" t="s">
        <v>2344</v>
      </c>
    </row>
    <row r="762" spans="1:3" x14ac:dyDescent="0.25">
      <c r="A762" s="125"/>
      <c r="B762" s="134"/>
    </row>
    <row r="763" spans="1:3" x14ac:dyDescent="0.25">
      <c r="B763" s="134"/>
      <c r="C763" s="20" t="s">
        <v>2803</v>
      </c>
    </row>
    <row r="764" spans="1:3" ht="45" customHeight="1" x14ac:dyDescent="0.25">
      <c r="B764" s="134"/>
      <c r="C764" s="67" t="s">
        <v>2818</v>
      </c>
    </row>
    <row r="765" spans="1:3" ht="30" x14ac:dyDescent="0.25">
      <c r="B765" s="134"/>
      <c r="C765" s="67" t="s">
        <v>1518</v>
      </c>
    </row>
    <row r="766" spans="1:3" x14ac:dyDescent="0.25">
      <c r="B766" s="134"/>
    </row>
    <row r="767" spans="1:3" x14ac:dyDescent="0.25">
      <c r="B767" s="134"/>
      <c r="C767" s="20" t="s">
        <v>2807</v>
      </c>
    </row>
    <row r="768" spans="1:3" ht="75" x14ac:dyDescent="0.25">
      <c r="B768" s="134"/>
      <c r="C768" s="67" t="s">
        <v>1521</v>
      </c>
    </row>
    <row r="769" spans="1:3" x14ac:dyDescent="0.25">
      <c r="B769" s="134"/>
      <c r="C769" t="s">
        <v>1519</v>
      </c>
    </row>
    <row r="770" spans="1:3" x14ac:dyDescent="0.25">
      <c r="B770" s="134"/>
      <c r="C770" t="s">
        <v>1560</v>
      </c>
    </row>
    <row r="771" spans="1:3" x14ac:dyDescent="0.25">
      <c r="B771" s="134"/>
      <c r="C771" t="s">
        <v>184</v>
      </c>
    </row>
    <row r="772" spans="1:3" x14ac:dyDescent="0.25">
      <c r="B772" s="134"/>
    </row>
    <row r="773" spans="1:3" x14ac:dyDescent="0.25">
      <c r="A773" s="125"/>
      <c r="B773" s="134"/>
      <c r="C773" s="20" t="s">
        <v>2808</v>
      </c>
    </row>
    <row r="774" spans="1:3" ht="60" x14ac:dyDescent="0.25">
      <c r="B774" s="134"/>
      <c r="C774" s="67" t="s">
        <v>1522</v>
      </c>
    </row>
    <row r="775" spans="1:3" x14ac:dyDescent="0.25">
      <c r="B775" s="134"/>
      <c r="C775" t="s">
        <v>1523</v>
      </c>
    </row>
    <row r="776" spans="1:3" x14ac:dyDescent="0.25">
      <c r="B776" s="134"/>
      <c r="C776" t="s">
        <v>1524</v>
      </c>
    </row>
    <row r="777" spans="1:3" x14ac:dyDescent="0.25">
      <c r="B777" s="134"/>
      <c r="C777" t="s">
        <v>1525</v>
      </c>
    </row>
    <row r="778" spans="1:3" x14ac:dyDescent="0.25">
      <c r="B778" s="134"/>
      <c r="C778" t="s">
        <v>1526</v>
      </c>
    </row>
    <row r="779" spans="1:3" x14ac:dyDescent="0.25">
      <c r="B779" s="134"/>
      <c r="C779" t="s">
        <v>1527</v>
      </c>
    </row>
    <row r="780" spans="1:3" x14ac:dyDescent="0.25">
      <c r="B780" s="134"/>
      <c r="C780" t="s">
        <v>1528</v>
      </c>
    </row>
    <row r="781" spans="1:3" x14ac:dyDescent="0.25">
      <c r="B781" s="134"/>
      <c r="C781" t="s">
        <v>1529</v>
      </c>
    </row>
    <row r="782" spans="1:3" x14ac:dyDescent="0.25">
      <c r="B782" s="134"/>
    </row>
    <row r="783" spans="1:3" x14ac:dyDescent="0.25">
      <c r="A783" s="125"/>
      <c r="B783" s="134"/>
      <c r="C783" s="20" t="s">
        <v>2809</v>
      </c>
    </row>
    <row r="784" spans="1:3" ht="45" x14ac:dyDescent="0.25">
      <c r="A784" s="125"/>
      <c r="B784" s="134"/>
      <c r="C784" s="67" t="s">
        <v>1744</v>
      </c>
    </row>
    <row r="785" spans="1:6" x14ac:dyDescent="0.25">
      <c r="A785" s="125"/>
      <c r="B785" s="134"/>
      <c r="C785" t="s">
        <v>1745</v>
      </c>
    </row>
    <row r="786" spans="1:6" ht="30" x14ac:dyDescent="0.25">
      <c r="A786" s="125"/>
      <c r="B786" s="134"/>
      <c r="C786" s="67" t="s">
        <v>1746</v>
      </c>
    </row>
    <row r="787" spans="1:6" x14ac:dyDescent="0.25">
      <c r="A787" s="125"/>
      <c r="B787" s="134"/>
      <c r="C787" t="s">
        <v>1748</v>
      </c>
    </row>
    <row r="788" spans="1:6" x14ac:dyDescent="0.25">
      <c r="A788" s="125"/>
      <c r="B788" s="134"/>
      <c r="C788" t="s">
        <v>193</v>
      </c>
    </row>
    <row r="789" spans="1:6" x14ac:dyDescent="0.25">
      <c r="A789" s="125"/>
      <c r="B789" s="134"/>
      <c r="C789" t="s">
        <v>1749</v>
      </c>
    </row>
    <row r="790" spans="1:6" x14ac:dyDescent="0.25">
      <c r="A790" s="125"/>
      <c r="B790" s="134"/>
      <c r="C790" t="s">
        <v>1750</v>
      </c>
    </row>
    <row r="791" spans="1:6" x14ac:dyDescent="0.25">
      <c r="A791" s="125"/>
      <c r="B791" s="134"/>
      <c r="C791" t="s">
        <v>1751</v>
      </c>
    </row>
    <row r="792" spans="1:6" x14ac:dyDescent="0.25">
      <c r="A792" s="125"/>
      <c r="B792" s="134"/>
    </row>
    <row r="793" spans="1:6" ht="23.25" x14ac:dyDescent="0.25">
      <c r="A793" s="125"/>
      <c r="B793" s="134"/>
      <c r="C793" s="35" t="s">
        <v>197</v>
      </c>
      <c r="D793" s="503" t="s">
        <v>1756</v>
      </c>
      <c r="E793" s="503"/>
      <c r="F793" s="504"/>
    </row>
    <row r="794" spans="1:6" x14ac:dyDescent="0.25">
      <c r="A794" s="125"/>
      <c r="B794" s="134"/>
      <c r="D794" s="42"/>
      <c r="E794" s="42"/>
      <c r="F794" s="42"/>
    </row>
    <row r="795" spans="1:6" x14ac:dyDescent="0.25">
      <c r="A795" s="125"/>
      <c r="B795" s="134"/>
      <c r="C795" t="s">
        <v>1752</v>
      </c>
    </row>
    <row r="796" spans="1:6" x14ac:dyDescent="0.25">
      <c r="A796" s="125"/>
      <c r="B796" s="134"/>
      <c r="C796" t="s">
        <v>1753</v>
      </c>
    </row>
    <row r="797" spans="1:6" x14ac:dyDescent="0.25">
      <c r="A797" s="125"/>
      <c r="B797" s="134"/>
      <c r="C797" t="s">
        <v>1754</v>
      </c>
    </row>
    <row r="798" spans="1:6" x14ac:dyDescent="0.25">
      <c r="A798" s="125"/>
      <c r="B798" s="134"/>
      <c r="C798" t="s">
        <v>1755</v>
      </c>
    </row>
    <row r="799" spans="1:6" x14ac:dyDescent="0.25">
      <c r="B799" s="134"/>
    </row>
    <row r="800" spans="1:6" x14ac:dyDescent="0.25">
      <c r="B800" s="134"/>
      <c r="C800" s="20" t="s">
        <v>2810</v>
      </c>
    </row>
    <row r="801" spans="2:3" ht="60" x14ac:dyDescent="0.25">
      <c r="B801" s="134"/>
      <c r="C801" s="67" t="s">
        <v>1530</v>
      </c>
    </row>
    <row r="802" spans="2:3" x14ac:dyDescent="0.25">
      <c r="B802" s="134"/>
      <c r="C802" s="67"/>
    </row>
    <row r="803" spans="2:3" x14ac:dyDescent="0.25">
      <c r="B803" s="134"/>
      <c r="C803" s="67" t="s">
        <v>1498</v>
      </c>
    </row>
    <row r="804" spans="2:3" x14ac:dyDescent="0.25">
      <c r="B804" s="134"/>
      <c r="C804" s="67" t="s">
        <v>1532</v>
      </c>
    </row>
    <row r="805" spans="2:3" ht="15" customHeight="1" x14ac:dyDescent="0.25">
      <c r="B805" s="134"/>
      <c r="C805" t="s">
        <v>1531</v>
      </c>
    </row>
    <row r="806" spans="2:3" x14ac:dyDescent="0.25">
      <c r="B806" s="134"/>
    </row>
    <row r="807" spans="2:3" x14ac:dyDescent="0.25">
      <c r="B807" s="134"/>
      <c r="C807" s="20" t="s">
        <v>2811</v>
      </c>
    </row>
    <row r="808" spans="2:3" ht="30" x14ac:dyDescent="0.25">
      <c r="B808" s="134"/>
      <c r="C808" s="67" t="s">
        <v>1533</v>
      </c>
    </row>
    <row r="809" spans="2:3" x14ac:dyDescent="0.25">
      <c r="B809" s="134"/>
      <c r="C809" t="s">
        <v>1534</v>
      </c>
    </row>
    <row r="810" spans="2:3" x14ac:dyDescent="0.25">
      <c r="B810" s="134"/>
      <c r="C810" t="s">
        <v>1535</v>
      </c>
    </row>
    <row r="811" spans="2:3" x14ac:dyDescent="0.25">
      <c r="B811" s="134"/>
      <c r="C811" t="s">
        <v>1536</v>
      </c>
    </row>
    <row r="812" spans="2:3" x14ac:dyDescent="0.25">
      <c r="B812" s="134"/>
    </row>
    <row r="813" spans="2:3" x14ac:dyDescent="0.25">
      <c r="B813" s="134"/>
      <c r="C813" s="20" t="s">
        <v>2812</v>
      </c>
    </row>
    <row r="814" spans="2:3" ht="45" x14ac:dyDescent="0.25">
      <c r="B814" s="134"/>
      <c r="C814" s="67" t="s">
        <v>1537</v>
      </c>
    </row>
    <row r="815" spans="2:3" x14ac:dyDescent="0.25">
      <c r="B815" s="134"/>
    </row>
    <row r="816" spans="2:3" x14ac:dyDescent="0.25">
      <c r="B816" s="134"/>
      <c r="C816" s="20" t="s">
        <v>2813</v>
      </c>
    </row>
    <row r="817" spans="1:3" ht="30" x14ac:dyDescent="0.25">
      <c r="B817" s="134"/>
      <c r="C817" s="67" t="s">
        <v>1539</v>
      </c>
    </row>
    <row r="818" spans="1:3" x14ac:dyDescent="0.25">
      <c r="B818" s="134"/>
    </row>
    <row r="819" spans="1:3" x14ac:dyDescent="0.25">
      <c r="B819" s="134"/>
      <c r="C819" s="20" t="s">
        <v>2490</v>
      </c>
    </row>
    <row r="820" spans="1:3" x14ac:dyDescent="0.25">
      <c r="B820" s="134"/>
      <c r="C820" s="20" t="s">
        <v>2491</v>
      </c>
    </row>
    <row r="821" spans="1:3" ht="30" x14ac:dyDescent="0.25">
      <c r="B821" s="134"/>
      <c r="C821" s="67" t="s">
        <v>1602</v>
      </c>
    </row>
    <row r="822" spans="1:3" x14ac:dyDescent="0.25">
      <c r="A822" s="125"/>
      <c r="B822" s="134"/>
    </row>
    <row r="823" spans="1:3" x14ac:dyDescent="0.25">
      <c r="A823" s="125"/>
      <c r="B823" s="134"/>
      <c r="C823" s="20" t="s">
        <v>2431</v>
      </c>
    </row>
    <row r="824" spans="1:3" ht="45" x14ac:dyDescent="0.25">
      <c r="A824" s="125"/>
      <c r="B824" s="134"/>
      <c r="C824" s="67" t="s">
        <v>2275</v>
      </c>
    </row>
    <row r="825" spans="1:3" x14ac:dyDescent="0.25">
      <c r="A825" s="125"/>
      <c r="B825" s="134"/>
    </row>
    <row r="826" spans="1:3" x14ac:dyDescent="0.25">
      <c r="A826" s="125"/>
      <c r="B826" s="134"/>
      <c r="C826" s="20" t="s">
        <v>2432</v>
      </c>
    </row>
    <row r="827" spans="1:3" ht="45" x14ac:dyDescent="0.25">
      <c r="A827" s="125"/>
      <c r="B827" s="134"/>
      <c r="C827" s="67" t="s">
        <v>2123</v>
      </c>
    </row>
    <row r="828" spans="1:3" x14ac:dyDescent="0.25">
      <c r="A828" s="125"/>
      <c r="B828" s="134"/>
      <c r="C828" t="s">
        <v>2124</v>
      </c>
    </row>
    <row r="829" spans="1:3" x14ac:dyDescent="0.25">
      <c r="A829" s="125"/>
      <c r="B829" s="134"/>
    </row>
    <row r="830" spans="1:3" x14ac:dyDescent="0.25">
      <c r="B830" s="134"/>
      <c r="C830" s="20" t="s">
        <v>2433</v>
      </c>
    </row>
    <row r="831" spans="1:3" x14ac:dyDescent="0.25">
      <c r="B831" s="134"/>
      <c r="C831" t="s">
        <v>1605</v>
      </c>
    </row>
    <row r="832" spans="1:3" x14ac:dyDescent="0.25">
      <c r="B832" s="134"/>
    </row>
    <row r="833" spans="1:3" x14ac:dyDescent="0.25">
      <c r="A833" s="125"/>
      <c r="B833" s="134"/>
      <c r="C833" s="20" t="s">
        <v>2492</v>
      </c>
    </row>
    <row r="834" spans="1:3" x14ac:dyDescent="0.25">
      <c r="A834" s="125"/>
      <c r="B834" s="134"/>
      <c r="C834" s="20" t="s">
        <v>2493</v>
      </c>
    </row>
    <row r="835" spans="1:3" ht="30" x14ac:dyDescent="0.25">
      <c r="A835" s="125"/>
      <c r="B835" s="134"/>
      <c r="C835" s="67" t="s">
        <v>1834</v>
      </c>
    </row>
    <row r="836" spans="1:3" x14ac:dyDescent="0.25">
      <c r="A836" s="125"/>
      <c r="B836" s="134"/>
      <c r="C836" t="s">
        <v>1835</v>
      </c>
    </row>
    <row r="837" spans="1:3" x14ac:dyDescent="0.25">
      <c r="A837" s="125"/>
      <c r="B837" s="134"/>
      <c r="C837" t="s">
        <v>1836</v>
      </c>
    </row>
    <row r="838" spans="1:3" x14ac:dyDescent="0.25">
      <c r="A838" s="125"/>
      <c r="B838" s="134"/>
      <c r="C838" t="s">
        <v>1837</v>
      </c>
    </row>
    <row r="839" spans="1:3" x14ac:dyDescent="0.25">
      <c r="A839" s="125"/>
      <c r="B839" s="134"/>
      <c r="C839" t="s">
        <v>1807</v>
      </c>
    </row>
    <row r="840" spans="1:3" x14ac:dyDescent="0.25">
      <c r="A840" s="125"/>
      <c r="B840" s="134"/>
      <c r="C840" t="s">
        <v>1838</v>
      </c>
    </row>
    <row r="841" spans="1:3" x14ac:dyDescent="0.25">
      <c r="A841" s="125"/>
      <c r="B841" s="134"/>
      <c r="C841" t="s">
        <v>1839</v>
      </c>
    </row>
    <row r="842" spans="1:3" x14ac:dyDescent="0.25">
      <c r="A842" s="125"/>
      <c r="B842" s="134"/>
      <c r="C842" t="s">
        <v>1840</v>
      </c>
    </row>
    <row r="843" spans="1:3" x14ac:dyDescent="0.25">
      <c r="A843" s="125"/>
      <c r="B843" s="134"/>
      <c r="C843" t="s">
        <v>1807</v>
      </c>
    </row>
    <row r="844" spans="1:3" x14ac:dyDescent="0.25">
      <c r="A844" s="125"/>
      <c r="B844" s="134"/>
    </row>
    <row r="845" spans="1:3" x14ac:dyDescent="0.25">
      <c r="A845" s="125"/>
      <c r="B845" s="134"/>
      <c r="C845" s="20" t="s">
        <v>2662</v>
      </c>
    </row>
    <row r="846" spans="1:3" x14ac:dyDescent="0.25">
      <c r="A846" s="125"/>
      <c r="B846" s="134"/>
      <c r="C846" t="s">
        <v>1841</v>
      </c>
    </row>
    <row r="847" spans="1:3" x14ac:dyDescent="0.25">
      <c r="A847" s="125"/>
      <c r="B847" s="134"/>
    </row>
    <row r="848" spans="1:3" x14ac:dyDescent="0.25">
      <c r="A848" s="125"/>
      <c r="B848" s="134"/>
      <c r="C848" t="s">
        <v>1842</v>
      </c>
    </row>
    <row r="849" spans="1:3" ht="30" x14ac:dyDescent="0.25">
      <c r="A849" s="125"/>
      <c r="B849" s="134"/>
      <c r="C849" s="67" t="s">
        <v>1843</v>
      </c>
    </row>
    <row r="850" spans="1:3" x14ac:dyDescent="0.25">
      <c r="A850" s="125"/>
      <c r="B850" s="134"/>
      <c r="C850" t="s">
        <v>1844</v>
      </c>
    </row>
    <row r="851" spans="1:3" x14ac:dyDescent="0.25">
      <c r="A851" s="125"/>
      <c r="B851" s="134"/>
    </row>
    <row r="852" spans="1:3" x14ac:dyDescent="0.25">
      <c r="A852" s="125"/>
      <c r="B852" s="134"/>
      <c r="C852" t="s">
        <v>1498</v>
      </c>
    </row>
    <row r="853" spans="1:3" x14ac:dyDescent="0.25">
      <c r="A853" s="125"/>
      <c r="B853" s="134"/>
      <c r="C853" t="s">
        <v>1846</v>
      </c>
    </row>
    <row r="854" spans="1:3" x14ac:dyDescent="0.25">
      <c r="A854" s="125"/>
      <c r="B854" s="134"/>
      <c r="C854" t="s">
        <v>1847</v>
      </c>
    </row>
    <row r="855" spans="1:3" x14ac:dyDescent="0.25">
      <c r="A855" s="125"/>
      <c r="B855" s="134"/>
      <c r="C855" t="s">
        <v>1848</v>
      </c>
    </row>
    <row r="856" spans="1:3" x14ac:dyDescent="0.25">
      <c r="A856" s="125"/>
      <c r="B856" s="134"/>
      <c r="C856" t="s">
        <v>1849</v>
      </c>
    </row>
    <row r="857" spans="1:3" x14ac:dyDescent="0.25">
      <c r="A857" s="125"/>
      <c r="B857" s="134"/>
      <c r="C857" t="s">
        <v>1850</v>
      </c>
    </row>
    <row r="858" spans="1:3" x14ac:dyDescent="0.25">
      <c r="A858" s="125"/>
      <c r="B858" s="134"/>
      <c r="C858" t="s">
        <v>1854</v>
      </c>
    </row>
    <row r="859" spans="1:3" x14ac:dyDescent="0.25">
      <c r="A859" s="125"/>
      <c r="B859" s="134"/>
    </row>
    <row r="860" spans="1:3" x14ac:dyDescent="0.25">
      <c r="A860" s="125"/>
      <c r="B860" s="134"/>
      <c r="C860" s="20" t="s">
        <v>2494</v>
      </c>
    </row>
    <row r="861" spans="1:3" ht="30" x14ac:dyDescent="0.25">
      <c r="A861" s="125"/>
      <c r="B861" s="134"/>
      <c r="C861" s="67" t="s">
        <v>1851</v>
      </c>
    </row>
    <row r="862" spans="1:3" x14ac:dyDescent="0.25">
      <c r="A862" s="125"/>
      <c r="B862" s="134"/>
    </row>
    <row r="863" spans="1:3" x14ac:dyDescent="0.25">
      <c r="A863" s="125"/>
      <c r="B863" s="134"/>
      <c r="C863" t="s">
        <v>1852</v>
      </c>
    </row>
    <row r="864" spans="1:3" x14ac:dyDescent="0.25">
      <c r="A864" s="125"/>
      <c r="B864" s="134"/>
      <c r="C864" t="s">
        <v>1853</v>
      </c>
    </row>
    <row r="865" spans="1:3" x14ac:dyDescent="0.25">
      <c r="A865" s="125"/>
      <c r="B865" s="134"/>
      <c r="C865" t="s">
        <v>1854</v>
      </c>
    </row>
    <row r="866" spans="1:3" x14ac:dyDescent="0.25">
      <c r="B866" s="134"/>
    </row>
    <row r="867" spans="1:3" x14ac:dyDescent="0.25">
      <c r="B867" s="134"/>
      <c r="C867" s="20" t="s">
        <v>2495</v>
      </c>
    </row>
    <row r="868" spans="1:3" x14ac:dyDescent="0.25">
      <c r="B868" s="134"/>
      <c r="C868" s="20" t="s">
        <v>2439</v>
      </c>
    </row>
    <row r="869" spans="1:3" ht="45" x14ac:dyDescent="0.25">
      <c r="B869" s="134"/>
      <c r="C869" s="67" t="s">
        <v>1609</v>
      </c>
    </row>
    <row r="870" spans="1:3" x14ac:dyDescent="0.25">
      <c r="B870" s="134"/>
    </row>
    <row r="871" spans="1:3" x14ac:dyDescent="0.25">
      <c r="A871" s="125"/>
      <c r="B871" s="134"/>
      <c r="C871" s="20" t="s">
        <v>2440</v>
      </c>
    </row>
    <row r="872" spans="1:3" ht="45" x14ac:dyDescent="0.25">
      <c r="A872" s="125"/>
      <c r="B872" s="134"/>
      <c r="C872" s="67" t="s">
        <v>2276</v>
      </c>
    </row>
    <row r="873" spans="1:3" x14ac:dyDescent="0.25">
      <c r="A873" s="125"/>
      <c r="B873" s="134"/>
    </row>
    <row r="874" spans="1:3" x14ac:dyDescent="0.25">
      <c r="B874" s="134"/>
      <c r="C874" s="20" t="s">
        <v>2496</v>
      </c>
    </row>
    <row r="875" spans="1:3" x14ac:dyDescent="0.25">
      <c r="B875" s="134"/>
      <c r="C875" s="20" t="s">
        <v>2442</v>
      </c>
    </row>
    <row r="876" spans="1:3" ht="45" x14ac:dyDescent="0.25">
      <c r="B876" s="134"/>
      <c r="C876" s="67" t="s">
        <v>1610</v>
      </c>
    </row>
    <row r="877" spans="1:3" x14ac:dyDescent="0.25">
      <c r="B877" s="134"/>
    </row>
    <row r="878" spans="1:3" x14ac:dyDescent="0.25">
      <c r="B878" s="134"/>
      <c r="C878" t="s">
        <v>1612</v>
      </c>
    </row>
    <row r="879" spans="1:3" x14ac:dyDescent="0.25">
      <c r="B879" s="134"/>
      <c r="C879" t="s">
        <v>1611</v>
      </c>
    </row>
    <row r="880" spans="1:3" x14ac:dyDescent="0.25">
      <c r="B880" s="134"/>
      <c r="C880" t="s">
        <v>1613</v>
      </c>
    </row>
    <row r="881" spans="2:3" x14ac:dyDescent="0.25">
      <c r="B881" s="134"/>
      <c r="C881" t="s">
        <v>1614</v>
      </c>
    </row>
    <row r="882" spans="2:3" x14ac:dyDescent="0.25">
      <c r="B882" s="134"/>
      <c r="C882" t="s">
        <v>1619</v>
      </c>
    </row>
    <row r="883" spans="2:3" x14ac:dyDescent="0.25">
      <c r="B883" s="134"/>
      <c r="C883" t="s">
        <v>1611</v>
      </c>
    </row>
    <row r="884" spans="2:3" x14ac:dyDescent="0.25">
      <c r="B884" s="134"/>
      <c r="C884" t="s">
        <v>1618</v>
      </c>
    </row>
    <row r="885" spans="2:3" x14ac:dyDescent="0.25">
      <c r="B885" s="134"/>
      <c r="C885" t="s">
        <v>1614</v>
      </c>
    </row>
    <row r="886" spans="2:3" x14ac:dyDescent="0.25">
      <c r="B886" s="134"/>
      <c r="C886" t="s">
        <v>1617</v>
      </c>
    </row>
    <row r="887" spans="2:3" x14ac:dyDescent="0.25">
      <c r="B887" s="134"/>
    </row>
    <row r="888" spans="2:3" ht="60" x14ac:dyDescent="0.25">
      <c r="B888" s="134"/>
      <c r="C888" s="67" t="s">
        <v>1616</v>
      </c>
    </row>
    <row r="889" spans="2:3" x14ac:dyDescent="0.25">
      <c r="B889" s="134"/>
    </row>
    <row r="890" spans="2:3" x14ac:dyDescent="0.25">
      <c r="B890" s="134"/>
      <c r="C890" s="20" t="s">
        <v>2497</v>
      </c>
    </row>
    <row r="891" spans="2:3" x14ac:dyDescent="0.25">
      <c r="B891" s="134"/>
      <c r="C891" s="20" t="s">
        <v>2498</v>
      </c>
    </row>
    <row r="892" spans="2:3" x14ac:dyDescent="0.25">
      <c r="B892" s="134"/>
      <c r="C892" t="s">
        <v>1615</v>
      </c>
    </row>
    <row r="893" spans="2:3" x14ac:dyDescent="0.25">
      <c r="B893" s="134"/>
    </row>
    <row r="894" spans="2:3" x14ac:dyDescent="0.25">
      <c r="B894" s="134"/>
      <c r="C894" s="20" t="s">
        <v>2499</v>
      </c>
    </row>
    <row r="895" spans="2:3" ht="30" customHeight="1" x14ac:dyDescent="0.25">
      <c r="B895" s="134"/>
      <c r="C895" s="67" t="s">
        <v>1620</v>
      </c>
    </row>
    <row r="896" spans="2:3" x14ac:dyDescent="0.25">
      <c r="B896" s="134"/>
      <c r="C896" t="s">
        <v>1498</v>
      </c>
    </row>
    <row r="897" spans="2:3" x14ac:dyDescent="0.25">
      <c r="B897" s="134"/>
      <c r="C897" t="s">
        <v>1621</v>
      </c>
    </row>
    <row r="898" spans="2:3" ht="30" x14ac:dyDescent="0.25">
      <c r="B898" s="134"/>
      <c r="C898" s="67" t="s">
        <v>1622</v>
      </c>
    </row>
    <row r="899" spans="2:3" x14ac:dyDescent="0.25">
      <c r="B899" s="134"/>
      <c r="C899" t="s">
        <v>230</v>
      </c>
    </row>
    <row r="900" spans="2:3" x14ac:dyDescent="0.25">
      <c r="B900" s="134"/>
      <c r="C900" t="s">
        <v>1623</v>
      </c>
    </row>
    <row r="901" spans="2:3" x14ac:dyDescent="0.25">
      <c r="B901" s="134"/>
    </row>
    <row r="902" spans="2:3" x14ac:dyDescent="0.25">
      <c r="B902" s="134"/>
      <c r="C902" s="20" t="s">
        <v>2500</v>
      </c>
    </row>
    <row r="903" spans="2:3" x14ac:dyDescent="0.25">
      <c r="B903" s="134"/>
      <c r="C903" t="s">
        <v>1625</v>
      </c>
    </row>
    <row r="904" spans="2:3" x14ac:dyDescent="0.25">
      <c r="B904" s="134"/>
      <c r="C904" t="s">
        <v>1626</v>
      </c>
    </row>
    <row r="905" spans="2:3" x14ac:dyDescent="0.25">
      <c r="B905" s="134"/>
      <c r="C905" t="s">
        <v>1627</v>
      </c>
    </row>
    <row r="906" spans="2:3" x14ac:dyDescent="0.25">
      <c r="B906" s="134"/>
    </row>
    <row r="907" spans="2:3" x14ac:dyDescent="0.25">
      <c r="B907" s="134"/>
      <c r="C907" s="20" t="s">
        <v>2501</v>
      </c>
    </row>
    <row r="908" spans="2:3" x14ac:dyDescent="0.25">
      <c r="B908" s="134"/>
      <c r="C908" t="s">
        <v>1630</v>
      </c>
    </row>
    <row r="909" spans="2:3" x14ac:dyDescent="0.25">
      <c r="B909" s="134"/>
      <c r="C909" t="s">
        <v>1631</v>
      </c>
    </row>
    <row r="910" spans="2:3" x14ac:dyDescent="0.25">
      <c r="B910" s="134"/>
      <c r="C910" t="s">
        <v>1632</v>
      </c>
    </row>
    <row r="911" spans="2:3" x14ac:dyDescent="0.25">
      <c r="B911" s="134"/>
    </row>
    <row r="912" spans="2:3" x14ac:dyDescent="0.25">
      <c r="B912" s="134"/>
      <c r="C912" t="s">
        <v>1633</v>
      </c>
    </row>
    <row r="913" spans="2:3" x14ac:dyDescent="0.25">
      <c r="B913" s="134"/>
      <c r="C913" t="s">
        <v>1498</v>
      </c>
    </row>
    <row r="914" spans="2:3" ht="30" x14ac:dyDescent="0.25">
      <c r="B914" s="134"/>
      <c r="C914" s="67" t="s">
        <v>1645</v>
      </c>
    </row>
    <row r="915" spans="2:3" x14ac:dyDescent="0.25">
      <c r="B915" s="134"/>
      <c r="C915" t="s">
        <v>1637</v>
      </c>
    </row>
    <row r="916" spans="2:3" x14ac:dyDescent="0.25">
      <c r="B916" s="134"/>
      <c r="C916" t="s">
        <v>1638</v>
      </c>
    </row>
    <row r="917" spans="2:3" x14ac:dyDescent="0.25">
      <c r="B917" s="134"/>
      <c r="C917" t="s">
        <v>1639</v>
      </c>
    </row>
    <row r="918" spans="2:3" x14ac:dyDescent="0.25">
      <c r="B918" s="134"/>
      <c r="C918" t="s">
        <v>1640</v>
      </c>
    </row>
    <row r="919" spans="2:3" x14ac:dyDescent="0.25">
      <c r="B919" s="134"/>
    </row>
    <row r="920" spans="2:3" x14ac:dyDescent="0.25">
      <c r="B920" s="134"/>
      <c r="C920" t="s">
        <v>1641</v>
      </c>
    </row>
    <row r="921" spans="2:3" x14ac:dyDescent="0.25">
      <c r="B921" s="134"/>
      <c r="C921" t="s">
        <v>1642</v>
      </c>
    </row>
    <row r="922" spans="2:3" x14ac:dyDescent="0.25">
      <c r="B922" s="134"/>
      <c r="C922" t="s">
        <v>1498</v>
      </c>
    </row>
    <row r="923" spans="2:3" ht="30" x14ac:dyDescent="0.25">
      <c r="B923" s="134"/>
      <c r="C923" s="67" t="s">
        <v>1644</v>
      </c>
    </row>
    <row r="924" spans="2:3" x14ac:dyDescent="0.25">
      <c r="B924" s="134"/>
      <c r="C924" t="s">
        <v>1643</v>
      </c>
    </row>
    <row r="925" spans="2:3" x14ac:dyDescent="0.25">
      <c r="B925" s="134"/>
      <c r="C925" t="s">
        <v>1638</v>
      </c>
    </row>
    <row r="926" spans="2:3" x14ac:dyDescent="0.25">
      <c r="B926" s="134"/>
    </row>
    <row r="927" spans="2:3" x14ac:dyDescent="0.25">
      <c r="B927" s="134"/>
    </row>
    <row r="928" spans="2:3" ht="18.75" x14ac:dyDescent="0.3">
      <c r="B928" s="134"/>
      <c r="C928" s="21" t="s">
        <v>2502</v>
      </c>
    </row>
    <row r="929" spans="2:3" x14ac:dyDescent="0.25">
      <c r="B929" s="134"/>
    </row>
    <row r="930" spans="2:3" x14ac:dyDescent="0.25">
      <c r="B930" s="134"/>
      <c r="C930" s="20" t="s">
        <v>2449</v>
      </c>
    </row>
    <row r="931" spans="2:3" x14ac:dyDescent="0.25">
      <c r="B931" s="134"/>
      <c r="C931" s="20" t="s">
        <v>2503</v>
      </c>
    </row>
    <row r="932" spans="2:3" ht="60" x14ac:dyDescent="0.25">
      <c r="B932" s="134"/>
      <c r="C932" s="67" t="s">
        <v>1646</v>
      </c>
    </row>
    <row r="933" spans="2:3" ht="45" x14ac:dyDescent="0.25">
      <c r="B933" s="134"/>
      <c r="C933" s="67" t="s">
        <v>1647</v>
      </c>
    </row>
    <row r="934" spans="2:3" ht="75" customHeight="1" x14ac:dyDescent="0.25">
      <c r="B934" s="134"/>
      <c r="C934" s="67" t="s">
        <v>1648</v>
      </c>
    </row>
    <row r="935" spans="2:3" x14ac:dyDescent="0.25">
      <c r="B935" s="134"/>
    </row>
    <row r="936" spans="2:3" x14ac:dyDescent="0.25">
      <c r="B936" s="134"/>
      <c r="C936" s="20" t="s">
        <v>2504</v>
      </c>
    </row>
    <row r="937" spans="2:3" x14ac:dyDescent="0.25">
      <c r="B937" s="134"/>
      <c r="C937" t="s">
        <v>1309</v>
      </c>
    </row>
    <row r="938" spans="2:3" x14ac:dyDescent="0.25">
      <c r="B938" s="134"/>
      <c r="C938" t="s">
        <v>1310</v>
      </c>
    </row>
    <row r="939" spans="2:3" x14ac:dyDescent="0.25">
      <c r="B939" s="134"/>
      <c r="C939" t="s">
        <v>1311</v>
      </c>
    </row>
    <row r="940" spans="2:3" x14ac:dyDescent="0.25">
      <c r="B940" s="134"/>
      <c r="C940" t="s">
        <v>1651</v>
      </c>
    </row>
    <row r="941" spans="2:3" ht="45" customHeight="1" x14ac:dyDescent="0.25">
      <c r="B941" s="134"/>
      <c r="C941" s="67" t="s">
        <v>1649</v>
      </c>
    </row>
    <row r="942" spans="2:3" x14ac:dyDescent="0.25">
      <c r="B942" s="134"/>
      <c r="C942" t="s">
        <v>1650</v>
      </c>
    </row>
    <row r="943" spans="2:3" x14ac:dyDescent="0.25">
      <c r="B943" s="134"/>
      <c r="C943" s="41" t="s">
        <v>1652</v>
      </c>
    </row>
    <row r="944" spans="2:3" ht="30" x14ac:dyDescent="0.25">
      <c r="B944" s="134"/>
      <c r="C944" s="211" t="s">
        <v>1653</v>
      </c>
    </row>
    <row r="945" spans="2:3" x14ac:dyDescent="0.25">
      <c r="B945" s="134"/>
      <c r="C945" s="41" t="s">
        <v>1654</v>
      </c>
    </row>
    <row r="946" spans="2:3" ht="30" x14ac:dyDescent="0.25">
      <c r="B946" s="134"/>
      <c r="C946" s="211" t="s">
        <v>1655</v>
      </c>
    </row>
    <row r="947" spans="2:3" x14ac:dyDescent="0.25">
      <c r="B947" s="134"/>
      <c r="C947" s="41" t="s">
        <v>1656</v>
      </c>
    </row>
    <row r="948" spans="2:3" ht="30" x14ac:dyDescent="0.25">
      <c r="B948" s="134"/>
      <c r="C948" s="211" t="s">
        <v>1657</v>
      </c>
    </row>
    <row r="949" spans="2:3" x14ac:dyDescent="0.25">
      <c r="B949" s="134"/>
      <c r="C949" s="41" t="s">
        <v>1658</v>
      </c>
    </row>
    <row r="950" spans="2:3" x14ac:dyDescent="0.25">
      <c r="B950" s="134"/>
      <c r="C950" s="41" t="s">
        <v>1659</v>
      </c>
    </row>
    <row r="951" spans="2:3" x14ac:dyDescent="0.25">
      <c r="B951" s="134"/>
      <c r="C951" s="41" t="s">
        <v>1660</v>
      </c>
    </row>
    <row r="952" spans="2:3" x14ac:dyDescent="0.25">
      <c r="B952" s="134"/>
      <c r="C952" s="41" t="s">
        <v>1661</v>
      </c>
    </row>
    <row r="953" spans="2:3" x14ac:dyDescent="0.25">
      <c r="B953" s="134"/>
      <c r="C953" s="41" t="s">
        <v>1662</v>
      </c>
    </row>
    <row r="954" spans="2:3" ht="30" x14ac:dyDescent="0.25">
      <c r="B954" s="134"/>
      <c r="C954" s="67" t="s">
        <v>1663</v>
      </c>
    </row>
    <row r="955" spans="2:3" x14ac:dyDescent="0.25">
      <c r="B955" s="134"/>
    </row>
    <row r="956" spans="2:3" x14ac:dyDescent="0.25">
      <c r="B956" s="134"/>
      <c r="C956" s="20" t="s">
        <v>2505</v>
      </c>
    </row>
    <row r="957" spans="2:3" ht="30" customHeight="1" x14ac:dyDescent="0.25">
      <c r="B957" s="134"/>
      <c r="C957" s="67" t="s">
        <v>1664</v>
      </c>
    </row>
    <row r="958" spans="2:3" x14ac:dyDescent="0.25">
      <c r="B958" s="134"/>
      <c r="C958" s="240" t="s">
        <v>1665</v>
      </c>
    </row>
    <row r="959" spans="2:3" ht="30" x14ac:dyDescent="0.25">
      <c r="B959" s="134"/>
      <c r="C959" s="67" t="s">
        <v>1666</v>
      </c>
    </row>
    <row r="960" spans="2:3" x14ac:dyDescent="0.25">
      <c r="B960" s="134"/>
    </row>
    <row r="961" spans="2:3" x14ac:dyDescent="0.25">
      <c r="B961" s="134"/>
      <c r="C961" t="s">
        <v>1668</v>
      </c>
    </row>
    <row r="962" spans="2:3" x14ac:dyDescent="0.25">
      <c r="B962" s="134"/>
    </row>
    <row r="963" spans="2:3" x14ac:dyDescent="0.25">
      <c r="B963" s="134"/>
      <c r="C963" s="23" t="s">
        <v>255</v>
      </c>
    </row>
    <row r="964" spans="2:3" x14ac:dyDescent="0.25">
      <c r="B964" s="134"/>
      <c r="C964" s="23" t="s">
        <v>256</v>
      </c>
    </row>
    <row r="965" spans="2:3" x14ac:dyDescent="0.25">
      <c r="B965" s="134"/>
    </row>
    <row r="966" spans="2:3" x14ac:dyDescent="0.25">
      <c r="B966" s="134"/>
      <c r="C966" t="s">
        <v>1669</v>
      </c>
    </row>
    <row r="967" spans="2:3" x14ac:dyDescent="0.25">
      <c r="B967" s="134"/>
    </row>
    <row r="968" spans="2:3" x14ac:dyDescent="0.25">
      <c r="B968" s="134"/>
      <c r="C968" s="23" t="s">
        <v>258</v>
      </c>
    </row>
    <row r="969" spans="2:3" x14ac:dyDescent="0.25">
      <c r="B969" s="134"/>
    </row>
    <row r="970" spans="2:3" x14ac:dyDescent="0.25">
      <c r="B970" s="134"/>
      <c r="C970" t="s">
        <v>1670</v>
      </c>
    </row>
    <row r="971" spans="2:3" x14ac:dyDescent="0.25">
      <c r="B971" s="134"/>
      <c r="C971" t="s">
        <v>1671</v>
      </c>
    </row>
    <row r="972" spans="2:3" x14ac:dyDescent="0.25">
      <c r="B972" s="134"/>
      <c r="C972" s="23" t="s">
        <v>261</v>
      </c>
    </row>
    <row r="973" spans="2:3" x14ac:dyDescent="0.25">
      <c r="B973" s="134"/>
      <c r="C973" t="s">
        <v>1672</v>
      </c>
    </row>
    <row r="974" spans="2:3" x14ac:dyDescent="0.25">
      <c r="B974" s="134"/>
      <c r="C974" s="23" t="s">
        <v>263</v>
      </c>
    </row>
    <row r="975" spans="2:3" x14ac:dyDescent="0.25">
      <c r="B975" s="134"/>
      <c r="C975" s="23"/>
    </row>
    <row r="976" spans="2:3" x14ac:dyDescent="0.25">
      <c r="B976" s="134"/>
      <c r="C976" t="s">
        <v>1673</v>
      </c>
    </row>
    <row r="977" spans="2:3" x14ac:dyDescent="0.25">
      <c r="B977" s="134"/>
      <c r="C977" s="23" t="s">
        <v>265</v>
      </c>
    </row>
    <row r="978" spans="2:3" x14ac:dyDescent="0.25">
      <c r="B978" s="134"/>
      <c r="C978" t="s">
        <v>1674</v>
      </c>
    </row>
    <row r="979" spans="2:3" x14ac:dyDescent="0.25">
      <c r="B979" s="134"/>
      <c r="C979" s="23" t="s">
        <v>267</v>
      </c>
    </row>
    <row r="980" spans="2:3" x14ac:dyDescent="0.25">
      <c r="B980" s="134"/>
      <c r="C980" s="23"/>
    </row>
    <row r="981" spans="2:3" ht="45" x14ac:dyDescent="0.25">
      <c r="B981" s="134"/>
      <c r="C981" s="67" t="s">
        <v>1676</v>
      </c>
    </row>
    <row r="982" spans="2:3" x14ac:dyDescent="0.25">
      <c r="B982" s="134"/>
      <c r="C982" t="s">
        <v>1677</v>
      </c>
    </row>
    <row r="983" spans="2:3" x14ac:dyDescent="0.25">
      <c r="B983" s="134"/>
    </row>
    <row r="984" spans="2:3" x14ac:dyDescent="0.25">
      <c r="B984" s="134"/>
      <c r="C984" s="20" t="s">
        <v>2506</v>
      </c>
    </row>
    <row r="985" spans="2:3" ht="75" x14ac:dyDescent="0.25">
      <c r="B985" s="134"/>
      <c r="C985" s="67" t="s">
        <v>1678</v>
      </c>
    </row>
    <row r="986" spans="2:3" x14ac:dyDescent="0.25">
      <c r="B986" s="134"/>
      <c r="C986" s="67"/>
    </row>
    <row r="987" spans="2:3" x14ac:dyDescent="0.25">
      <c r="B987" s="134"/>
      <c r="C987" s="385" t="s">
        <v>2601</v>
      </c>
    </row>
    <row r="988" spans="2:3" x14ac:dyDescent="0.25">
      <c r="B988" s="134"/>
    </row>
    <row r="989" spans="2:3" x14ac:dyDescent="0.25">
      <c r="B989" s="134"/>
      <c r="C989" s="20" t="s">
        <v>2507</v>
      </c>
    </row>
    <row r="990" spans="2:3" ht="30" x14ac:dyDescent="0.25">
      <c r="B990" s="134"/>
      <c r="C990" s="67" t="s">
        <v>1679</v>
      </c>
    </row>
    <row r="991" spans="2:3" x14ac:dyDescent="0.25">
      <c r="B991" s="134"/>
    </row>
    <row r="992" spans="2:3" x14ac:dyDescent="0.25">
      <c r="B992" s="134"/>
      <c r="C992" s="43" t="s">
        <v>270</v>
      </c>
    </row>
    <row r="993" spans="2:3" x14ac:dyDescent="0.25">
      <c r="B993" s="134"/>
      <c r="C993" s="44" t="s">
        <v>271</v>
      </c>
    </row>
    <row r="994" spans="2:3" x14ac:dyDescent="0.25">
      <c r="B994" s="134"/>
      <c r="C994" s="45" t="s">
        <v>272</v>
      </c>
    </row>
    <row r="995" spans="2:3" x14ac:dyDescent="0.25">
      <c r="B995" s="134"/>
      <c r="C995" s="46" t="s">
        <v>273</v>
      </c>
    </row>
    <row r="996" spans="2:3" x14ac:dyDescent="0.25">
      <c r="B996" s="134"/>
      <c r="C996" s="47" t="s">
        <v>274</v>
      </c>
    </row>
    <row r="997" spans="2:3" x14ac:dyDescent="0.25">
      <c r="B997" s="134"/>
      <c r="C997" s="48" t="s">
        <v>275</v>
      </c>
    </row>
    <row r="998" spans="2:3" x14ac:dyDescent="0.25">
      <c r="B998" s="134"/>
      <c r="C998" s="49" t="s">
        <v>276</v>
      </c>
    </row>
    <row r="999" spans="2:3" x14ac:dyDescent="0.25">
      <c r="B999" s="134"/>
    </row>
    <row r="1000" spans="2:3" x14ac:dyDescent="0.25">
      <c r="B1000" s="134"/>
      <c r="C1000" t="s">
        <v>1684</v>
      </c>
    </row>
    <row r="1001" spans="2:3" x14ac:dyDescent="0.25">
      <c r="B1001" s="134"/>
    </row>
    <row r="1002" spans="2:3" x14ac:dyDescent="0.25">
      <c r="B1002" s="134"/>
      <c r="C1002" t="s">
        <v>1685</v>
      </c>
    </row>
    <row r="1003" spans="2:3" x14ac:dyDescent="0.25">
      <c r="B1003" s="134"/>
      <c r="C1003" t="s">
        <v>1686</v>
      </c>
    </row>
    <row r="1004" spans="2:3" x14ac:dyDescent="0.25">
      <c r="B1004" s="134"/>
    </row>
    <row r="1005" spans="2:3" x14ac:dyDescent="0.25">
      <c r="B1005" s="134"/>
      <c r="C1005" s="225" t="s">
        <v>2601</v>
      </c>
    </row>
    <row r="1006" spans="2:3" x14ac:dyDescent="0.25">
      <c r="B1006" s="134"/>
    </row>
    <row r="1007" spans="2:3" x14ac:dyDescent="0.25">
      <c r="B1007" s="134"/>
      <c r="C1007" s="20" t="s">
        <v>2508</v>
      </c>
    </row>
    <row r="1008" spans="2:3" x14ac:dyDescent="0.25">
      <c r="B1008" s="134"/>
      <c r="C1008" t="s">
        <v>1680</v>
      </c>
    </row>
    <row r="1009" spans="2:3" x14ac:dyDescent="0.25">
      <c r="B1009" s="134"/>
    </row>
    <row r="1010" spans="2:3" x14ac:dyDescent="0.25">
      <c r="B1010" s="134"/>
      <c r="C1010" s="225" t="s">
        <v>2605</v>
      </c>
    </row>
    <row r="1011" spans="2:3" x14ac:dyDescent="0.25">
      <c r="B1011" s="134"/>
    </row>
    <row r="1012" spans="2:3" x14ac:dyDescent="0.25">
      <c r="B1012" s="134"/>
      <c r="C1012" s="20" t="s">
        <v>2509</v>
      </c>
    </row>
    <row r="1013" spans="2:3" x14ac:dyDescent="0.25">
      <c r="B1013" s="134"/>
      <c r="C1013" s="20" t="s">
        <v>2510</v>
      </c>
    </row>
    <row r="1014" spans="2:3" x14ac:dyDescent="0.25">
      <c r="B1014" s="134"/>
      <c r="C1014" t="s">
        <v>1681</v>
      </c>
    </row>
    <row r="1015" spans="2:3" x14ac:dyDescent="0.25">
      <c r="B1015" s="134"/>
    </row>
    <row r="1016" spans="2:3" x14ac:dyDescent="0.25">
      <c r="B1016" s="134"/>
      <c r="C1016" s="20" t="s">
        <v>2458</v>
      </c>
    </row>
    <row r="1017" spans="2:3" x14ac:dyDescent="0.25">
      <c r="B1017" s="134"/>
      <c r="C1017" t="s">
        <v>1682</v>
      </c>
    </row>
    <row r="1018" spans="2:3" x14ac:dyDescent="0.25">
      <c r="B1018" s="134"/>
      <c r="C1018" t="s">
        <v>1683</v>
      </c>
    </row>
    <row r="1019" spans="2:3" x14ac:dyDescent="0.25">
      <c r="B1019" s="134"/>
    </row>
    <row r="1020" spans="2:3" x14ac:dyDescent="0.25">
      <c r="B1020" s="134"/>
      <c r="C1020" s="20" t="s">
        <v>2459</v>
      </c>
    </row>
    <row r="1021" spans="2:3" ht="75" customHeight="1" x14ac:dyDescent="0.25">
      <c r="B1021" s="134"/>
      <c r="C1021" s="67" t="s">
        <v>1688</v>
      </c>
    </row>
    <row r="1022" spans="2:3" x14ac:dyDescent="0.25">
      <c r="B1022" s="134"/>
    </row>
    <row r="1023" spans="2:3" x14ac:dyDescent="0.25">
      <c r="B1023" s="134"/>
      <c r="C1023" t="s">
        <v>1687</v>
      </c>
    </row>
    <row r="1024" spans="2:3" x14ac:dyDescent="0.25">
      <c r="B1024" s="134"/>
      <c r="C1024" t="s">
        <v>1695</v>
      </c>
    </row>
    <row r="1025" spans="2:3" x14ac:dyDescent="0.25">
      <c r="B1025" s="134"/>
      <c r="C1025" s="67" t="s">
        <v>1696</v>
      </c>
    </row>
    <row r="1026" spans="2:3" ht="30" x14ac:dyDescent="0.25">
      <c r="B1026" s="134"/>
      <c r="C1026" s="67" t="s">
        <v>1697</v>
      </c>
    </row>
    <row r="1027" spans="2:3" x14ac:dyDescent="0.25">
      <c r="B1027" s="134"/>
      <c r="C1027" t="s">
        <v>1690</v>
      </c>
    </row>
    <row r="1028" spans="2:3" ht="30" x14ac:dyDescent="0.25">
      <c r="B1028" s="134"/>
      <c r="C1028" s="67" t="s">
        <v>1698</v>
      </c>
    </row>
    <row r="1029" spans="2:3" ht="30" x14ac:dyDescent="0.25">
      <c r="B1029" s="134"/>
      <c r="C1029" s="67" t="s">
        <v>1699</v>
      </c>
    </row>
    <row r="1030" spans="2:3" x14ac:dyDescent="0.25">
      <c r="B1030" s="134"/>
      <c r="C1030" s="213" t="s">
        <v>1700</v>
      </c>
    </row>
    <row r="1031" spans="2:3" ht="30" x14ac:dyDescent="0.25">
      <c r="B1031" s="134"/>
      <c r="C1031" s="67" t="s">
        <v>1691</v>
      </c>
    </row>
    <row r="1032" spans="2:3" ht="30" x14ac:dyDescent="0.25">
      <c r="B1032" s="134"/>
      <c r="C1032" s="67" t="s">
        <v>1692</v>
      </c>
    </row>
    <row r="1033" spans="2:3" x14ac:dyDescent="0.25">
      <c r="B1033" s="134"/>
      <c r="C1033" t="s">
        <v>2563</v>
      </c>
    </row>
    <row r="1034" spans="2:3" x14ac:dyDescent="0.25">
      <c r="B1034" s="134"/>
    </row>
    <row r="1035" spans="2:3" x14ac:dyDescent="0.25">
      <c r="B1035" s="134"/>
      <c r="C1035" s="20" t="s">
        <v>2460</v>
      </c>
    </row>
    <row r="1036" spans="2:3" x14ac:dyDescent="0.25">
      <c r="B1036" s="134"/>
      <c r="C1036" t="s">
        <v>1693</v>
      </c>
    </row>
    <row r="1037" spans="2:3" ht="45" x14ac:dyDescent="0.25">
      <c r="B1037" s="134"/>
      <c r="C1037" s="67" t="s">
        <v>1694</v>
      </c>
    </row>
    <row r="1038" spans="2:3" x14ac:dyDescent="0.25">
      <c r="B1038" s="134"/>
    </row>
    <row r="1039" spans="2:3" x14ac:dyDescent="0.25">
      <c r="B1039" s="134"/>
      <c r="C1039" s="20" t="s">
        <v>2461</v>
      </c>
    </row>
    <row r="1040" spans="2:3" ht="45" x14ac:dyDescent="0.25">
      <c r="B1040" s="134"/>
      <c r="C1040" s="67" t="s">
        <v>1701</v>
      </c>
    </row>
    <row r="1041" spans="2:3" x14ac:dyDescent="0.25">
      <c r="B1041" s="134"/>
    </row>
    <row r="1042" spans="2:3" x14ac:dyDescent="0.25">
      <c r="B1042" s="134"/>
      <c r="C1042" t="s">
        <v>1702</v>
      </c>
    </row>
    <row r="1043" spans="2:3" x14ac:dyDescent="0.25">
      <c r="B1043" s="134"/>
      <c r="C1043" t="s">
        <v>1703</v>
      </c>
    </row>
    <row r="1044" spans="2:3" x14ac:dyDescent="0.25">
      <c r="B1044" s="134"/>
      <c r="C1044" t="s">
        <v>1704</v>
      </c>
    </row>
    <row r="1045" spans="2:3" x14ac:dyDescent="0.25">
      <c r="B1045" s="134"/>
      <c r="C1045" t="s">
        <v>1705</v>
      </c>
    </row>
    <row r="1046" spans="2:3" x14ac:dyDescent="0.25">
      <c r="B1046" s="134"/>
    </row>
    <row r="1047" spans="2:3" x14ac:dyDescent="0.25">
      <c r="B1047" s="134"/>
      <c r="C1047" t="s">
        <v>1706</v>
      </c>
    </row>
    <row r="1048" spans="2:3" x14ac:dyDescent="0.25">
      <c r="B1048" s="134"/>
      <c r="C1048" t="s">
        <v>1707</v>
      </c>
    </row>
    <row r="1049" spans="2:3" x14ac:dyDescent="0.25">
      <c r="B1049" s="134"/>
      <c r="C1049" t="s">
        <v>1708</v>
      </c>
    </row>
    <row r="1050" spans="2:3" x14ac:dyDescent="0.25">
      <c r="B1050" s="134"/>
      <c r="C1050" t="s">
        <v>1703</v>
      </c>
    </row>
    <row r="1051" spans="2:3" x14ac:dyDescent="0.25">
      <c r="B1051" s="134"/>
      <c r="C1051" t="s">
        <v>1709</v>
      </c>
    </row>
    <row r="1052" spans="2:3" x14ac:dyDescent="0.25">
      <c r="B1052" s="134"/>
      <c r="C1052" t="s">
        <v>2564</v>
      </c>
    </row>
    <row r="1053" spans="2:3" x14ac:dyDescent="0.25">
      <c r="B1053" s="134"/>
      <c r="C1053" t="s">
        <v>1710</v>
      </c>
    </row>
    <row r="1054" spans="2:3" x14ac:dyDescent="0.25">
      <c r="B1054" s="134"/>
    </row>
    <row r="1055" spans="2:3" x14ac:dyDescent="0.25">
      <c r="B1055" s="134"/>
      <c r="C1055" t="s">
        <v>1711</v>
      </c>
    </row>
    <row r="1056" spans="2:3" x14ac:dyDescent="0.25">
      <c r="B1056" s="134"/>
    </row>
    <row r="1057" spans="2:3" x14ac:dyDescent="0.25">
      <c r="B1057" s="134"/>
      <c r="C1057" t="s">
        <v>1712</v>
      </c>
    </row>
    <row r="1058" spans="2:3" x14ac:dyDescent="0.25">
      <c r="B1058" s="134"/>
      <c r="C1058" s="211" t="s">
        <v>1713</v>
      </c>
    </row>
    <row r="1059" spans="2:3" x14ac:dyDescent="0.25">
      <c r="B1059" s="134"/>
      <c r="C1059" s="211" t="s">
        <v>1714</v>
      </c>
    </row>
    <row r="1060" spans="2:3" x14ac:dyDescent="0.25">
      <c r="B1060" s="134"/>
      <c r="C1060" s="211" t="s">
        <v>1715</v>
      </c>
    </row>
    <row r="1061" spans="2:3" x14ac:dyDescent="0.25">
      <c r="B1061" s="134"/>
      <c r="C1061" s="211" t="s">
        <v>1581</v>
      </c>
    </row>
    <row r="1062" spans="2:3" x14ac:dyDescent="0.25">
      <c r="B1062" s="134"/>
      <c r="C1062" s="211" t="s">
        <v>1716</v>
      </c>
    </row>
    <row r="1063" spans="2:3" x14ac:dyDescent="0.25">
      <c r="B1063" s="134"/>
      <c r="C1063" s="211" t="s">
        <v>1717</v>
      </c>
    </row>
    <row r="1064" spans="2:3" x14ac:dyDescent="0.25">
      <c r="B1064" s="134"/>
      <c r="C1064" t="s">
        <v>1718</v>
      </c>
    </row>
    <row r="1065" spans="2:3" x14ac:dyDescent="0.25">
      <c r="B1065" s="134"/>
      <c r="C1065" t="s">
        <v>1719</v>
      </c>
    </row>
    <row r="1066" spans="2:3" x14ac:dyDescent="0.25">
      <c r="B1066" s="134"/>
    </row>
    <row r="1067" spans="2:3" x14ac:dyDescent="0.25">
      <c r="B1067" s="134"/>
      <c r="C1067" t="s">
        <v>1720</v>
      </c>
    </row>
    <row r="1068" spans="2:3" x14ac:dyDescent="0.25">
      <c r="B1068" s="134"/>
      <c r="C1068" t="s">
        <v>1721</v>
      </c>
    </row>
    <row r="1069" spans="2:3" x14ac:dyDescent="0.25">
      <c r="B1069" s="134"/>
      <c r="C1069" t="s">
        <v>1722</v>
      </c>
    </row>
    <row r="1070" spans="2:3" ht="15" customHeight="1" x14ac:dyDescent="0.25">
      <c r="B1070" s="134"/>
      <c r="C1070" s="67" t="s">
        <v>1723</v>
      </c>
    </row>
    <row r="1071" spans="2:3" x14ac:dyDescent="0.25">
      <c r="B1071" s="134"/>
      <c r="C1071" t="s">
        <v>1724</v>
      </c>
    </row>
    <row r="1072" spans="2:3" x14ac:dyDescent="0.25">
      <c r="B1072" s="134"/>
      <c r="C1072" t="s">
        <v>1725</v>
      </c>
    </row>
    <row r="1073" spans="2:3" x14ac:dyDescent="0.25">
      <c r="B1073" s="134"/>
    </row>
    <row r="1074" spans="2:3" x14ac:dyDescent="0.25">
      <c r="B1074" s="134"/>
      <c r="C1074" t="s">
        <v>1726</v>
      </c>
    </row>
    <row r="1075" spans="2:3" x14ac:dyDescent="0.25">
      <c r="B1075" s="134"/>
      <c r="C1075" t="s">
        <v>1727</v>
      </c>
    </row>
    <row r="1076" spans="2:3" x14ac:dyDescent="0.25">
      <c r="B1076" s="134"/>
      <c r="C1076" t="s">
        <v>1722</v>
      </c>
    </row>
    <row r="1077" spans="2:3" x14ac:dyDescent="0.25">
      <c r="B1077" s="134"/>
      <c r="C1077" t="s">
        <v>1728</v>
      </c>
    </row>
    <row r="1078" spans="2:3" x14ac:dyDescent="0.25">
      <c r="B1078" s="134"/>
      <c r="C1078" t="s">
        <v>1730</v>
      </c>
    </row>
    <row r="1079" spans="2:3" x14ac:dyDescent="0.25">
      <c r="B1079" s="134"/>
      <c r="C1079" t="s">
        <v>1731</v>
      </c>
    </row>
    <row r="1080" spans="2:3" x14ac:dyDescent="0.25">
      <c r="B1080" s="134"/>
      <c r="C1080" t="s">
        <v>1732</v>
      </c>
    </row>
    <row r="1081" spans="2:3" x14ac:dyDescent="0.25">
      <c r="B1081" s="134"/>
      <c r="C1081" t="s">
        <v>1733</v>
      </c>
    </row>
    <row r="1082" spans="2:3" x14ac:dyDescent="0.25">
      <c r="B1082" s="134"/>
      <c r="C1082" t="s">
        <v>1734</v>
      </c>
    </row>
    <row r="1083" spans="2:3" x14ac:dyDescent="0.25">
      <c r="B1083" s="134"/>
      <c r="C1083" t="s">
        <v>1725</v>
      </c>
    </row>
    <row r="1084" spans="2:3" x14ac:dyDescent="0.25">
      <c r="B1084" s="134"/>
    </row>
    <row r="1085" spans="2:3" x14ac:dyDescent="0.25">
      <c r="B1085" s="134"/>
      <c r="C1085" t="s">
        <v>1736</v>
      </c>
    </row>
    <row r="1086" spans="2:3" x14ac:dyDescent="0.25">
      <c r="B1086" s="134"/>
      <c r="C1086" t="s">
        <v>1737</v>
      </c>
    </row>
    <row r="1087" spans="2:3" x14ac:dyDescent="0.25">
      <c r="B1087" s="134"/>
      <c r="C1087" t="s">
        <v>1724</v>
      </c>
    </row>
    <row r="1088" spans="2:3" x14ac:dyDescent="0.25">
      <c r="B1088" s="134"/>
      <c r="C1088" t="s">
        <v>1725</v>
      </c>
    </row>
    <row r="1089" spans="1:3" x14ac:dyDescent="0.25">
      <c r="B1089" s="134"/>
      <c r="C1089" t="s">
        <v>1738</v>
      </c>
    </row>
    <row r="1090" spans="1:3" x14ac:dyDescent="0.25">
      <c r="B1090" s="134"/>
      <c r="C1090" s="50" t="s">
        <v>1739</v>
      </c>
    </row>
    <row r="1091" spans="1:3" x14ac:dyDescent="0.25">
      <c r="B1091" s="134"/>
      <c r="C1091" s="50" t="s">
        <v>1740</v>
      </c>
    </row>
    <row r="1092" spans="1:3" x14ac:dyDescent="0.25">
      <c r="B1092" s="134"/>
      <c r="C1092" s="50" t="s">
        <v>1741</v>
      </c>
    </row>
    <row r="1093" spans="1:3" x14ac:dyDescent="0.25">
      <c r="B1093" s="134"/>
      <c r="C1093" s="50" t="s">
        <v>2312</v>
      </c>
    </row>
    <row r="1094" spans="1:3" x14ac:dyDescent="0.25">
      <c r="B1094" s="134"/>
      <c r="C1094" s="50" t="s">
        <v>1742</v>
      </c>
    </row>
    <row r="1095" spans="1:3" x14ac:dyDescent="0.25">
      <c r="B1095" s="134"/>
      <c r="C1095" s="50" t="s">
        <v>1743</v>
      </c>
    </row>
    <row r="1096" spans="1:3" x14ac:dyDescent="0.25">
      <c r="A1096" s="125"/>
      <c r="B1096" s="134"/>
      <c r="C1096" s="51" t="s">
        <v>316</v>
      </c>
    </row>
    <row r="1097" spans="1:3" x14ac:dyDescent="0.25">
      <c r="B1097" s="134"/>
    </row>
    <row r="1098" spans="1:3" ht="30" x14ac:dyDescent="0.25">
      <c r="B1098" s="134"/>
      <c r="C1098" s="67" t="s">
        <v>1508</v>
      </c>
    </row>
    <row r="1099" spans="1:3" x14ac:dyDescent="0.25">
      <c r="B1099" s="134"/>
    </row>
    <row r="1100" spans="1:3" x14ac:dyDescent="0.25">
      <c r="B1100" s="134"/>
      <c r="C1100" s="20"/>
    </row>
    <row r="1101" spans="1:3" ht="18.75" x14ac:dyDescent="0.3">
      <c r="B1101" s="134"/>
      <c r="C1101" s="21" t="s">
        <v>2511</v>
      </c>
    </row>
    <row r="1102" spans="1:3" x14ac:dyDescent="0.25">
      <c r="B1102" s="134"/>
    </row>
    <row r="1103" spans="1:3" x14ac:dyDescent="0.25">
      <c r="B1103" s="134"/>
      <c r="C1103" s="20" t="s">
        <v>2463</v>
      </c>
    </row>
    <row r="1104" spans="1:3" ht="30" x14ac:dyDescent="0.25">
      <c r="B1104" s="134"/>
      <c r="C1104" s="67" t="s">
        <v>1757</v>
      </c>
    </row>
    <row r="1105" spans="2:3" x14ac:dyDescent="0.25">
      <c r="B1105" s="134"/>
    </row>
    <row r="1106" spans="2:3" x14ac:dyDescent="0.25">
      <c r="B1106" s="134"/>
      <c r="C1106" t="s">
        <v>1759</v>
      </c>
    </row>
    <row r="1107" spans="2:3" ht="30" x14ac:dyDescent="0.25">
      <c r="B1107" s="134"/>
      <c r="C1107" s="211" t="s">
        <v>1760</v>
      </c>
    </row>
    <row r="1108" spans="2:3" x14ac:dyDescent="0.25">
      <c r="B1108" s="134"/>
      <c r="C1108" s="41" t="s">
        <v>1762</v>
      </c>
    </row>
    <row r="1109" spans="2:3" x14ac:dyDescent="0.25">
      <c r="B1109" s="134"/>
      <c r="C1109" s="41" t="s">
        <v>1761</v>
      </c>
    </row>
    <row r="1110" spans="2:3" ht="45" x14ac:dyDescent="0.25">
      <c r="B1110" s="134"/>
      <c r="C1110" s="212" t="s">
        <v>1764</v>
      </c>
    </row>
    <row r="1111" spans="2:3" x14ac:dyDescent="0.25">
      <c r="B1111" s="134"/>
      <c r="C1111" t="s">
        <v>1765</v>
      </c>
    </row>
    <row r="1112" spans="2:3" x14ac:dyDescent="0.25">
      <c r="B1112" s="134"/>
      <c r="C1112" s="41" t="s">
        <v>1766</v>
      </c>
    </row>
    <row r="1113" spans="2:3" x14ac:dyDescent="0.25">
      <c r="B1113" s="134"/>
      <c r="C1113" s="41" t="s">
        <v>1762</v>
      </c>
    </row>
    <row r="1114" spans="2:3" x14ac:dyDescent="0.25">
      <c r="B1114" s="134"/>
      <c r="C1114" s="41" t="s">
        <v>1761</v>
      </c>
    </row>
    <row r="1115" spans="2:3" ht="45" x14ac:dyDescent="0.25">
      <c r="B1115" s="134"/>
      <c r="C1115" s="212" t="s">
        <v>1764</v>
      </c>
    </row>
    <row r="1116" spans="2:3" x14ac:dyDescent="0.25">
      <c r="B1116" s="134"/>
    </row>
    <row r="1117" spans="2:3" x14ac:dyDescent="0.25">
      <c r="B1117" s="134"/>
      <c r="C1117" s="20" t="s">
        <v>2512</v>
      </c>
    </row>
    <row r="1118" spans="2:3" ht="45" x14ac:dyDescent="0.25">
      <c r="B1118" s="134"/>
      <c r="C1118" s="67" t="s">
        <v>1772</v>
      </c>
    </row>
    <row r="1119" spans="2:3" x14ac:dyDescent="0.25">
      <c r="B1119" s="134"/>
      <c r="C1119" t="s">
        <v>1767</v>
      </c>
    </row>
    <row r="1120" spans="2:3" x14ac:dyDescent="0.25">
      <c r="B1120" s="134"/>
    </row>
    <row r="1121" spans="2:3" x14ac:dyDescent="0.25">
      <c r="B1121" s="134"/>
      <c r="C1121" t="s">
        <v>1745</v>
      </c>
    </row>
    <row r="1122" spans="2:3" x14ac:dyDescent="0.25">
      <c r="B1122" s="134"/>
      <c r="C1122" t="s">
        <v>1769</v>
      </c>
    </row>
    <row r="1123" spans="2:3" x14ac:dyDescent="0.25">
      <c r="B1123" s="134"/>
      <c r="C1123" t="s">
        <v>1770</v>
      </c>
    </row>
    <row r="1124" spans="2:3" x14ac:dyDescent="0.25">
      <c r="B1124" s="134"/>
    </row>
    <row r="1125" spans="2:3" x14ac:dyDescent="0.25">
      <c r="B1125" s="134"/>
      <c r="C1125" t="s">
        <v>321</v>
      </c>
    </row>
    <row r="1126" spans="2:3" ht="30" x14ac:dyDescent="0.25">
      <c r="B1126" s="134"/>
      <c r="C1126" s="67" t="s">
        <v>1773</v>
      </c>
    </row>
    <row r="1127" spans="2:3" x14ac:dyDescent="0.25">
      <c r="B1127" s="134"/>
      <c r="C1127" t="s">
        <v>1774</v>
      </c>
    </row>
    <row r="1128" spans="2:3" x14ac:dyDescent="0.25">
      <c r="B1128" s="134"/>
      <c r="C1128" t="s">
        <v>1775</v>
      </c>
    </row>
    <row r="1129" spans="2:3" x14ac:dyDescent="0.25">
      <c r="B1129" s="134"/>
      <c r="C1129" t="s">
        <v>1776</v>
      </c>
    </row>
    <row r="1130" spans="2:3" x14ac:dyDescent="0.25">
      <c r="B1130" s="134"/>
      <c r="C1130" t="s">
        <v>1777</v>
      </c>
    </row>
    <row r="1131" spans="2:3" x14ac:dyDescent="0.25">
      <c r="B1131" s="134"/>
    </row>
    <row r="1132" spans="2:3" x14ac:dyDescent="0.25">
      <c r="B1132" s="134"/>
      <c r="C1132" t="s">
        <v>1778</v>
      </c>
    </row>
    <row r="1133" spans="2:3" x14ac:dyDescent="0.25">
      <c r="B1133" s="134"/>
    </row>
    <row r="1134" spans="2:3" x14ac:dyDescent="0.25">
      <c r="B1134" s="134"/>
      <c r="C1134" s="20" t="s">
        <v>2790</v>
      </c>
    </row>
    <row r="1135" spans="2:3" ht="75" x14ac:dyDescent="0.25">
      <c r="B1135" s="134"/>
      <c r="C1135" s="67" t="s">
        <v>1779</v>
      </c>
    </row>
    <row r="1136" spans="2:3" x14ac:dyDescent="0.25">
      <c r="B1136" s="134"/>
    </row>
    <row r="1137" spans="2:3" x14ac:dyDescent="0.25">
      <c r="B1137" s="134"/>
      <c r="C1137" t="s">
        <v>1780</v>
      </c>
    </row>
    <row r="1138" spans="2:3" x14ac:dyDescent="0.25">
      <c r="B1138" s="134"/>
      <c r="C1138" t="s">
        <v>1781</v>
      </c>
    </row>
    <row r="1139" spans="2:3" x14ac:dyDescent="0.25">
      <c r="B1139" s="134"/>
      <c r="C1139" t="s">
        <v>1782</v>
      </c>
    </row>
    <row r="1140" spans="2:3" x14ac:dyDescent="0.25">
      <c r="B1140" s="134"/>
      <c r="C1140" t="s">
        <v>1783</v>
      </c>
    </row>
    <row r="1141" spans="2:3" x14ac:dyDescent="0.25">
      <c r="B1141" s="134"/>
    </row>
    <row r="1142" spans="2:3" x14ac:dyDescent="0.25">
      <c r="B1142" s="134"/>
      <c r="C1142" t="s">
        <v>1784</v>
      </c>
    </row>
    <row r="1143" spans="2:3" x14ac:dyDescent="0.25">
      <c r="B1143" s="134"/>
      <c r="C1143" t="s">
        <v>1785</v>
      </c>
    </row>
    <row r="1144" spans="2:3" x14ac:dyDescent="0.25">
      <c r="B1144" s="134"/>
    </row>
    <row r="1145" spans="2:3" x14ac:dyDescent="0.25">
      <c r="B1145" s="134"/>
      <c r="C1145" t="s">
        <v>1786</v>
      </c>
    </row>
    <row r="1146" spans="2:3" x14ac:dyDescent="0.25">
      <c r="B1146" s="134"/>
    </row>
    <row r="1147" spans="2:3" x14ac:dyDescent="0.25">
      <c r="B1147" s="134"/>
      <c r="C1147" t="s">
        <v>1787</v>
      </c>
    </row>
    <row r="1148" spans="2:3" x14ac:dyDescent="0.25">
      <c r="B1148" s="134"/>
      <c r="C1148" t="s">
        <v>1788</v>
      </c>
    </row>
    <row r="1149" spans="2:3" x14ac:dyDescent="0.25">
      <c r="B1149" s="134"/>
      <c r="C1149" t="s">
        <v>1789</v>
      </c>
    </row>
    <row r="1150" spans="2:3" x14ac:dyDescent="0.25">
      <c r="B1150" s="134"/>
      <c r="C1150" t="s">
        <v>1790</v>
      </c>
    </row>
    <row r="1151" spans="2:3" x14ac:dyDescent="0.25">
      <c r="B1151" s="134"/>
    </row>
    <row r="1152" spans="2:3" x14ac:dyDescent="0.25">
      <c r="B1152" s="134"/>
      <c r="C1152" t="s">
        <v>1791</v>
      </c>
    </row>
    <row r="1153" spans="2:3" x14ac:dyDescent="0.25">
      <c r="B1153" s="134"/>
      <c r="C1153" t="s">
        <v>1788</v>
      </c>
    </row>
    <row r="1154" spans="2:3" x14ac:dyDescent="0.25">
      <c r="B1154" s="134"/>
      <c r="C1154" t="s">
        <v>1792</v>
      </c>
    </row>
    <row r="1155" spans="2:3" x14ac:dyDescent="0.25">
      <c r="B1155" s="134"/>
      <c r="C1155" t="s">
        <v>1793</v>
      </c>
    </row>
    <row r="1156" spans="2:3" x14ac:dyDescent="0.25">
      <c r="B1156" s="134"/>
    </row>
    <row r="1157" spans="2:3" x14ac:dyDescent="0.25">
      <c r="B1157" s="134"/>
      <c r="C1157" t="s">
        <v>1794</v>
      </c>
    </row>
    <row r="1158" spans="2:3" x14ac:dyDescent="0.25">
      <c r="B1158" s="134"/>
      <c r="C1158" t="s">
        <v>1788</v>
      </c>
    </row>
    <row r="1159" spans="2:3" x14ac:dyDescent="0.25">
      <c r="B1159" s="134"/>
      <c r="C1159" t="s">
        <v>1792</v>
      </c>
    </row>
    <row r="1160" spans="2:3" x14ac:dyDescent="0.25">
      <c r="B1160" s="134"/>
      <c r="C1160" t="s">
        <v>1795</v>
      </c>
    </row>
    <row r="1161" spans="2:3" x14ac:dyDescent="0.25">
      <c r="B1161" s="134"/>
    </row>
    <row r="1162" spans="2:3" x14ac:dyDescent="0.25">
      <c r="B1162" s="134"/>
      <c r="C1162" t="s">
        <v>1796</v>
      </c>
    </row>
    <row r="1163" spans="2:3" x14ac:dyDescent="0.25">
      <c r="B1163" s="134"/>
      <c r="C1163" t="s">
        <v>1797</v>
      </c>
    </row>
    <row r="1164" spans="2:3" ht="30" x14ac:dyDescent="0.25">
      <c r="B1164" s="134"/>
      <c r="C1164" s="67" t="s">
        <v>1798</v>
      </c>
    </row>
    <row r="1165" spans="2:3" x14ac:dyDescent="0.25">
      <c r="B1165" s="134"/>
      <c r="C1165" t="s">
        <v>1799</v>
      </c>
    </row>
    <row r="1166" spans="2:3" x14ac:dyDescent="0.25">
      <c r="B1166" s="134"/>
      <c r="C1166" s="50" t="s">
        <v>1800</v>
      </c>
    </row>
    <row r="1167" spans="2:3" x14ac:dyDescent="0.25">
      <c r="B1167" s="134"/>
      <c r="C1167" s="50" t="s">
        <v>1801</v>
      </c>
    </row>
    <row r="1168" spans="2:3" x14ac:dyDescent="0.25">
      <c r="B1168" s="134"/>
      <c r="C1168" s="50" t="s">
        <v>1802</v>
      </c>
    </row>
    <row r="1169" spans="2:3" ht="30" x14ac:dyDescent="0.25">
      <c r="B1169" s="134"/>
      <c r="C1169" s="67" t="s">
        <v>1803</v>
      </c>
    </row>
    <row r="1170" spans="2:3" x14ac:dyDescent="0.25">
      <c r="B1170" s="134"/>
    </row>
    <row r="1171" spans="2:3" x14ac:dyDescent="0.25">
      <c r="B1171" s="134"/>
      <c r="C1171" s="20" t="s">
        <v>2796</v>
      </c>
    </row>
    <row r="1172" spans="2:3" ht="60" x14ac:dyDescent="0.25">
      <c r="B1172" s="134"/>
      <c r="C1172" s="67" t="s">
        <v>1804</v>
      </c>
    </row>
    <row r="1173" spans="2:3" x14ac:dyDescent="0.25">
      <c r="B1173" s="134"/>
      <c r="C1173" t="s">
        <v>1805</v>
      </c>
    </row>
    <row r="1174" spans="2:3" x14ac:dyDescent="0.25">
      <c r="B1174" s="134"/>
      <c r="C1174" t="s">
        <v>1806</v>
      </c>
    </row>
    <row r="1175" spans="2:3" x14ac:dyDescent="0.25">
      <c r="B1175" s="134"/>
      <c r="C1175" t="s">
        <v>1807</v>
      </c>
    </row>
    <row r="1176" spans="2:3" x14ac:dyDescent="0.25">
      <c r="B1176" s="134"/>
    </row>
    <row r="1177" spans="2:3" x14ac:dyDescent="0.25">
      <c r="B1177" s="134"/>
      <c r="C1177" s="20" t="s">
        <v>2797</v>
      </c>
    </row>
    <row r="1178" spans="2:3" x14ac:dyDescent="0.25">
      <c r="B1178" s="134"/>
      <c r="C1178" t="s">
        <v>1808</v>
      </c>
    </row>
    <row r="1179" spans="2:3" x14ac:dyDescent="0.25">
      <c r="B1179" s="134"/>
      <c r="C1179" t="s">
        <v>1809</v>
      </c>
    </row>
    <row r="1180" spans="2:3" x14ac:dyDescent="0.25">
      <c r="B1180" s="134"/>
      <c r="C1180" t="s">
        <v>1810</v>
      </c>
    </row>
    <row r="1181" spans="2:3" x14ac:dyDescent="0.25">
      <c r="B1181" s="134"/>
      <c r="C1181" t="s">
        <v>1807</v>
      </c>
    </row>
    <row r="1182" spans="2:3" x14ac:dyDescent="0.25">
      <c r="B1182" s="134"/>
      <c r="C1182" t="s">
        <v>1811</v>
      </c>
    </row>
    <row r="1183" spans="2:3" x14ac:dyDescent="0.25">
      <c r="B1183" s="134"/>
    </row>
    <row r="1184" spans="2:3" x14ac:dyDescent="0.25">
      <c r="B1184" s="134"/>
      <c r="C1184" s="20" t="s">
        <v>2798</v>
      </c>
    </row>
    <row r="1185" spans="2:3" ht="75" x14ac:dyDescent="0.25">
      <c r="B1185" s="134"/>
      <c r="C1185" s="67" t="s">
        <v>2898</v>
      </c>
    </row>
    <row r="1186" spans="2:3" x14ac:dyDescent="0.25">
      <c r="B1186" s="134"/>
    </row>
    <row r="1187" spans="2:3" x14ac:dyDescent="0.25">
      <c r="B1187" s="134"/>
      <c r="C1187" t="s">
        <v>1812</v>
      </c>
    </row>
    <row r="1188" spans="2:3" x14ac:dyDescent="0.25">
      <c r="B1188" s="134"/>
      <c r="C1188" t="s">
        <v>1813</v>
      </c>
    </row>
    <row r="1189" spans="2:3" x14ac:dyDescent="0.25">
      <c r="B1189" s="134"/>
      <c r="C1189" t="s">
        <v>1814</v>
      </c>
    </row>
    <row r="1190" spans="2:3" x14ac:dyDescent="0.25">
      <c r="B1190" s="134"/>
      <c r="C1190" t="s">
        <v>1807</v>
      </c>
    </row>
    <row r="1191" spans="2:3" x14ac:dyDescent="0.25">
      <c r="B1191" s="134"/>
    </row>
    <row r="1192" spans="2:3" x14ac:dyDescent="0.25">
      <c r="B1192" s="134"/>
      <c r="C1192" t="s">
        <v>1815</v>
      </c>
    </row>
    <row r="1193" spans="2:3" x14ac:dyDescent="0.25">
      <c r="B1193" s="134"/>
      <c r="C1193" t="s">
        <v>1816</v>
      </c>
    </row>
    <row r="1194" spans="2:3" x14ac:dyDescent="0.25">
      <c r="B1194" s="134"/>
      <c r="C1194" t="s">
        <v>1814</v>
      </c>
    </row>
    <row r="1195" spans="2:3" x14ac:dyDescent="0.25">
      <c r="B1195" s="134"/>
      <c r="C1195" t="s">
        <v>1807</v>
      </c>
    </row>
    <row r="1196" spans="2:3" x14ac:dyDescent="0.25">
      <c r="B1196" s="134"/>
    </row>
    <row r="1197" spans="2:3" x14ac:dyDescent="0.25">
      <c r="B1197" s="134"/>
      <c r="C1197" t="s">
        <v>2769</v>
      </c>
    </row>
    <row r="1198" spans="2:3" ht="60" customHeight="1" x14ac:dyDescent="0.25">
      <c r="B1198" s="134"/>
      <c r="C1198" s="67" t="s">
        <v>2902</v>
      </c>
    </row>
    <row r="1199" spans="2:3" x14ac:dyDescent="0.25">
      <c r="B1199" s="134"/>
    </row>
    <row r="1200" spans="2:3" x14ac:dyDescent="0.25">
      <c r="B1200" s="134"/>
      <c r="C1200" t="s">
        <v>1812</v>
      </c>
    </row>
    <row r="1201" spans="2:3" x14ac:dyDescent="0.25">
      <c r="B1201" s="134"/>
      <c r="C1201" t="s">
        <v>1817</v>
      </c>
    </row>
    <row r="1202" spans="2:3" x14ac:dyDescent="0.25">
      <c r="B1202" s="134"/>
      <c r="C1202" t="s">
        <v>1814</v>
      </c>
    </row>
    <row r="1203" spans="2:3" x14ac:dyDescent="0.25">
      <c r="B1203" s="134"/>
      <c r="C1203" t="s">
        <v>1807</v>
      </c>
    </row>
    <row r="1204" spans="2:3" x14ac:dyDescent="0.25">
      <c r="B1204" s="134"/>
    </row>
    <row r="1205" spans="2:3" x14ac:dyDescent="0.25">
      <c r="B1205" s="134"/>
      <c r="C1205" t="s">
        <v>1815</v>
      </c>
    </row>
    <row r="1206" spans="2:3" x14ac:dyDescent="0.25">
      <c r="B1206" s="134"/>
      <c r="C1206" t="s">
        <v>1818</v>
      </c>
    </row>
    <row r="1207" spans="2:3" x14ac:dyDescent="0.25">
      <c r="B1207" s="134"/>
      <c r="C1207" t="s">
        <v>1814</v>
      </c>
    </row>
    <row r="1208" spans="2:3" x14ac:dyDescent="0.25">
      <c r="B1208" s="134"/>
      <c r="C1208" t="s">
        <v>1807</v>
      </c>
    </row>
    <row r="1209" spans="2:3" x14ac:dyDescent="0.25">
      <c r="B1209" s="134"/>
    </row>
    <row r="1210" spans="2:3" x14ac:dyDescent="0.25">
      <c r="B1210" s="134"/>
      <c r="C1210" t="s">
        <v>2770</v>
      </c>
    </row>
    <row r="1211" spans="2:3" ht="75" customHeight="1" x14ac:dyDescent="0.25">
      <c r="B1211" s="134"/>
      <c r="C1211" s="67" t="s">
        <v>2903</v>
      </c>
    </row>
    <row r="1212" spans="2:3" ht="30" x14ac:dyDescent="0.25">
      <c r="B1212" s="134"/>
      <c r="C1212" s="67" t="s">
        <v>1819</v>
      </c>
    </row>
    <row r="1213" spans="2:3" x14ac:dyDescent="0.25">
      <c r="B1213" s="134"/>
    </row>
    <row r="1214" spans="2:3" x14ac:dyDescent="0.25">
      <c r="B1214" s="134"/>
      <c r="C1214" t="s">
        <v>2771</v>
      </c>
    </row>
    <row r="1215" spans="2:3" x14ac:dyDescent="0.25">
      <c r="B1215" s="134"/>
    </row>
    <row r="1216" spans="2:3" x14ac:dyDescent="0.25">
      <c r="B1216" s="134"/>
      <c r="C1216" t="s">
        <v>1812</v>
      </c>
    </row>
    <row r="1217" spans="2:3" x14ac:dyDescent="0.25">
      <c r="B1217" s="134"/>
      <c r="C1217" t="s">
        <v>1820</v>
      </c>
    </row>
    <row r="1218" spans="2:3" x14ac:dyDescent="0.25">
      <c r="B1218" s="134"/>
      <c r="C1218" t="s">
        <v>1814</v>
      </c>
    </row>
    <row r="1219" spans="2:3" x14ac:dyDescent="0.25">
      <c r="B1219" s="134"/>
      <c r="C1219" t="s">
        <v>1807</v>
      </c>
    </row>
    <row r="1220" spans="2:3" x14ac:dyDescent="0.25">
      <c r="B1220" s="134"/>
    </row>
    <row r="1221" spans="2:3" x14ac:dyDescent="0.25">
      <c r="B1221" s="134"/>
      <c r="C1221" t="s">
        <v>1815</v>
      </c>
    </row>
    <row r="1222" spans="2:3" x14ac:dyDescent="0.25">
      <c r="B1222" s="134"/>
      <c r="C1222" t="s">
        <v>1821</v>
      </c>
    </row>
    <row r="1223" spans="2:3" x14ac:dyDescent="0.25">
      <c r="B1223" s="134"/>
      <c r="C1223" t="s">
        <v>1814</v>
      </c>
    </row>
    <row r="1224" spans="2:3" x14ac:dyDescent="0.25">
      <c r="B1224" s="134"/>
      <c r="C1224" t="s">
        <v>1807</v>
      </c>
    </row>
    <row r="1225" spans="2:3" x14ac:dyDescent="0.25">
      <c r="B1225" s="134"/>
    </row>
    <row r="1226" spans="2:3" x14ac:dyDescent="0.25">
      <c r="B1226" s="134"/>
      <c r="C1226" t="s">
        <v>2772</v>
      </c>
    </row>
    <row r="1227" spans="2:3" x14ac:dyDescent="0.25">
      <c r="B1227" s="134"/>
    </row>
    <row r="1228" spans="2:3" x14ac:dyDescent="0.25">
      <c r="B1228" s="134"/>
      <c r="C1228" t="s">
        <v>1812</v>
      </c>
    </row>
    <row r="1229" spans="2:3" x14ac:dyDescent="0.25">
      <c r="B1229" s="134"/>
      <c r="C1229" t="s">
        <v>1822</v>
      </c>
    </row>
    <row r="1230" spans="2:3" x14ac:dyDescent="0.25">
      <c r="B1230" s="134"/>
      <c r="C1230" t="s">
        <v>1814</v>
      </c>
    </row>
    <row r="1231" spans="2:3" x14ac:dyDescent="0.25">
      <c r="B1231" s="134"/>
      <c r="C1231" t="s">
        <v>1807</v>
      </c>
    </row>
    <row r="1232" spans="2:3" x14ac:dyDescent="0.25">
      <c r="B1232" s="134"/>
    </row>
    <row r="1233" spans="2:3" x14ac:dyDescent="0.25">
      <c r="B1233" s="134"/>
      <c r="C1233" t="s">
        <v>1815</v>
      </c>
    </row>
    <row r="1234" spans="2:3" x14ac:dyDescent="0.25">
      <c r="B1234" s="134"/>
      <c r="C1234" t="s">
        <v>1823</v>
      </c>
    </row>
    <row r="1235" spans="2:3" x14ac:dyDescent="0.25">
      <c r="B1235" s="134"/>
      <c r="C1235" t="s">
        <v>1824</v>
      </c>
    </row>
    <row r="1236" spans="2:3" x14ac:dyDescent="0.25">
      <c r="B1236" s="134"/>
      <c r="C1236" t="s">
        <v>1807</v>
      </c>
    </row>
    <row r="1237" spans="2:3" x14ac:dyDescent="0.25">
      <c r="B1237" s="134"/>
    </row>
    <row r="1238" spans="2:3" x14ac:dyDescent="0.25">
      <c r="B1238" s="134"/>
      <c r="C1238" t="s">
        <v>2773</v>
      </c>
    </row>
    <row r="1239" spans="2:3" x14ac:dyDescent="0.25">
      <c r="B1239" s="134"/>
    </row>
    <row r="1240" spans="2:3" x14ac:dyDescent="0.25">
      <c r="B1240" s="134"/>
      <c r="C1240" t="s">
        <v>1825</v>
      </c>
    </row>
    <row r="1241" spans="2:3" x14ac:dyDescent="0.25">
      <c r="B1241" s="134"/>
      <c r="C1241" t="s">
        <v>1814</v>
      </c>
    </row>
    <row r="1242" spans="2:3" x14ac:dyDescent="0.25">
      <c r="B1242" s="134"/>
      <c r="C1242" t="s">
        <v>1807</v>
      </c>
    </row>
    <row r="1243" spans="2:3" x14ac:dyDescent="0.25">
      <c r="B1243" s="134"/>
    </row>
    <row r="1244" spans="2:3" x14ac:dyDescent="0.25">
      <c r="B1244" s="134"/>
      <c r="C1244" t="s">
        <v>2885</v>
      </c>
    </row>
    <row r="1245" spans="2:3" x14ac:dyDescent="0.25">
      <c r="B1245" s="134"/>
    </row>
    <row r="1246" spans="2:3" x14ac:dyDescent="0.25">
      <c r="B1246" s="134"/>
      <c r="C1246" s="396" t="s">
        <v>2777</v>
      </c>
    </row>
    <row r="1247" spans="2:3" x14ac:dyDescent="0.25">
      <c r="B1247" s="134"/>
      <c r="C1247" t="s">
        <v>1812</v>
      </c>
    </row>
    <row r="1248" spans="2:3" x14ac:dyDescent="0.25">
      <c r="B1248" s="134"/>
      <c r="C1248" t="s">
        <v>2779</v>
      </c>
    </row>
    <row r="1249" spans="2:3" x14ac:dyDescent="0.25">
      <c r="B1249" s="134"/>
      <c r="C1249" t="s">
        <v>1814</v>
      </c>
    </row>
    <row r="1250" spans="2:3" x14ac:dyDescent="0.25">
      <c r="B1250" s="134"/>
      <c r="C1250" t="s">
        <v>1807</v>
      </c>
    </row>
    <row r="1251" spans="2:3" x14ac:dyDescent="0.25">
      <c r="B1251" s="134"/>
    </row>
    <row r="1252" spans="2:3" x14ac:dyDescent="0.25">
      <c r="B1252" s="134"/>
      <c r="C1252" t="s">
        <v>1815</v>
      </c>
    </row>
    <row r="1253" spans="2:3" x14ac:dyDescent="0.25">
      <c r="B1253" s="134"/>
      <c r="C1253" t="s">
        <v>2887</v>
      </c>
    </row>
    <row r="1254" spans="2:3" x14ac:dyDescent="0.25">
      <c r="B1254" s="134"/>
      <c r="C1254" t="s">
        <v>1814</v>
      </c>
    </row>
    <row r="1255" spans="2:3" x14ac:dyDescent="0.25">
      <c r="B1255" s="134"/>
      <c r="C1255" t="s">
        <v>1807</v>
      </c>
    </row>
    <row r="1256" spans="2:3" x14ac:dyDescent="0.25">
      <c r="B1256" s="134"/>
    </row>
    <row r="1257" spans="2:3" x14ac:dyDescent="0.25">
      <c r="B1257" s="134"/>
      <c r="C1257" s="396" t="s">
        <v>2778</v>
      </c>
    </row>
    <row r="1258" spans="2:3" x14ac:dyDescent="0.25">
      <c r="B1258" s="134"/>
      <c r="C1258" t="s">
        <v>1812</v>
      </c>
    </row>
    <row r="1259" spans="2:3" x14ac:dyDescent="0.25">
      <c r="B1259" s="134"/>
      <c r="C1259" t="s">
        <v>2780</v>
      </c>
    </row>
    <row r="1260" spans="2:3" x14ac:dyDescent="0.25">
      <c r="B1260" s="134"/>
      <c r="C1260" t="s">
        <v>1814</v>
      </c>
    </row>
    <row r="1261" spans="2:3" x14ac:dyDescent="0.25">
      <c r="B1261" s="134"/>
      <c r="C1261" t="s">
        <v>1807</v>
      </c>
    </row>
    <row r="1262" spans="2:3" x14ac:dyDescent="0.25">
      <c r="B1262" s="134"/>
    </row>
    <row r="1263" spans="2:3" x14ac:dyDescent="0.25">
      <c r="B1263" s="134"/>
      <c r="C1263" t="s">
        <v>1815</v>
      </c>
    </row>
    <row r="1264" spans="2:3" x14ac:dyDescent="0.25">
      <c r="B1264" s="134"/>
      <c r="C1264" t="s">
        <v>2887</v>
      </c>
    </row>
    <row r="1265" spans="2:3" x14ac:dyDescent="0.25">
      <c r="B1265" s="134"/>
      <c r="C1265" t="s">
        <v>1814</v>
      </c>
    </row>
    <row r="1266" spans="2:3" x14ac:dyDescent="0.25">
      <c r="B1266" s="134"/>
      <c r="C1266" t="s">
        <v>1807</v>
      </c>
    </row>
    <row r="1267" spans="2:3" x14ac:dyDescent="0.25">
      <c r="B1267" s="134"/>
    </row>
    <row r="1268" spans="2:3" x14ac:dyDescent="0.25">
      <c r="B1268" s="134"/>
      <c r="C1268" t="s">
        <v>2774</v>
      </c>
    </row>
    <row r="1269" spans="2:3" ht="60" customHeight="1" x14ac:dyDescent="0.25">
      <c r="B1269" s="134"/>
      <c r="C1269" s="67" t="s">
        <v>2904</v>
      </c>
    </row>
    <row r="1270" spans="2:3" x14ac:dyDescent="0.25">
      <c r="B1270" s="134"/>
    </row>
    <row r="1271" spans="2:3" x14ac:dyDescent="0.25">
      <c r="B1271" s="134"/>
      <c r="C1271" t="s">
        <v>1812</v>
      </c>
    </row>
    <row r="1272" spans="2:3" x14ac:dyDescent="0.25">
      <c r="B1272" s="134"/>
      <c r="C1272" t="s">
        <v>1826</v>
      </c>
    </row>
    <row r="1273" spans="2:3" x14ac:dyDescent="0.25">
      <c r="B1273" s="134"/>
      <c r="C1273" t="s">
        <v>1814</v>
      </c>
    </row>
    <row r="1274" spans="2:3" x14ac:dyDescent="0.25">
      <c r="B1274" s="134"/>
      <c r="C1274" t="s">
        <v>1807</v>
      </c>
    </row>
    <row r="1275" spans="2:3" x14ac:dyDescent="0.25">
      <c r="B1275" s="134"/>
    </row>
    <row r="1276" spans="2:3" x14ac:dyDescent="0.25">
      <c r="B1276" s="134"/>
      <c r="C1276" t="s">
        <v>1815</v>
      </c>
    </row>
    <row r="1277" spans="2:3" x14ac:dyDescent="0.25">
      <c r="B1277" s="134"/>
      <c r="C1277" t="s">
        <v>1827</v>
      </c>
    </row>
    <row r="1278" spans="2:3" x14ac:dyDescent="0.25">
      <c r="B1278" s="134"/>
      <c r="C1278" t="s">
        <v>1814</v>
      </c>
    </row>
    <row r="1279" spans="2:3" x14ac:dyDescent="0.25">
      <c r="B1279" s="134"/>
      <c r="C1279" t="s">
        <v>1807</v>
      </c>
    </row>
    <row r="1280" spans="2:3" x14ac:dyDescent="0.25">
      <c r="B1280" s="134"/>
    </row>
    <row r="1281" spans="2:3" x14ac:dyDescent="0.25">
      <c r="B1281" s="134"/>
      <c r="C1281" t="s">
        <v>2775</v>
      </c>
    </row>
    <row r="1282" spans="2:3" ht="30" customHeight="1" x14ac:dyDescent="0.25">
      <c r="B1282" s="134"/>
      <c r="C1282" s="67" t="s">
        <v>2891</v>
      </c>
    </row>
    <row r="1283" spans="2:3" x14ac:dyDescent="0.25">
      <c r="B1283" s="134"/>
    </row>
    <row r="1284" spans="2:3" x14ac:dyDescent="0.25">
      <c r="B1284" s="134"/>
      <c r="C1284" t="s">
        <v>1812</v>
      </c>
    </row>
    <row r="1285" spans="2:3" x14ac:dyDescent="0.25">
      <c r="B1285" s="134"/>
      <c r="C1285" t="s">
        <v>2892</v>
      </c>
    </row>
    <row r="1286" spans="2:3" x14ac:dyDescent="0.25">
      <c r="B1286" s="134"/>
      <c r="C1286" t="s">
        <v>1814</v>
      </c>
    </row>
    <row r="1287" spans="2:3" x14ac:dyDescent="0.25">
      <c r="B1287" s="134"/>
      <c r="C1287" t="s">
        <v>1807</v>
      </c>
    </row>
    <row r="1288" spans="2:3" x14ac:dyDescent="0.25">
      <c r="B1288" s="134"/>
    </row>
    <row r="1289" spans="2:3" x14ac:dyDescent="0.25">
      <c r="B1289" s="134"/>
      <c r="C1289" t="s">
        <v>1815</v>
      </c>
    </row>
    <row r="1290" spans="2:3" x14ac:dyDescent="0.25">
      <c r="B1290" s="134"/>
      <c r="C1290" t="s">
        <v>1816</v>
      </c>
    </row>
    <row r="1291" spans="2:3" x14ac:dyDescent="0.25">
      <c r="B1291" s="134"/>
      <c r="C1291" t="s">
        <v>1814</v>
      </c>
    </row>
    <row r="1292" spans="2:3" x14ac:dyDescent="0.25">
      <c r="B1292" s="134"/>
      <c r="C1292" t="s">
        <v>1807</v>
      </c>
    </row>
    <row r="1293" spans="2:3" x14ac:dyDescent="0.25">
      <c r="B1293" s="134"/>
    </row>
    <row r="1294" spans="2:3" x14ac:dyDescent="0.25">
      <c r="B1294" s="134"/>
      <c r="C1294" t="s">
        <v>2776</v>
      </c>
    </row>
    <row r="1295" spans="2:3" x14ac:dyDescent="0.25">
      <c r="B1295" s="134"/>
    </row>
    <row r="1296" spans="2:3" x14ac:dyDescent="0.25">
      <c r="B1296" s="134"/>
      <c r="C1296" t="s">
        <v>1809</v>
      </c>
    </row>
    <row r="1297" spans="2:3" x14ac:dyDescent="0.25">
      <c r="B1297" s="134"/>
      <c r="C1297" t="s">
        <v>1828</v>
      </c>
    </row>
    <row r="1298" spans="2:3" x14ac:dyDescent="0.25">
      <c r="B1298" s="134"/>
      <c r="C1298" t="s">
        <v>1807</v>
      </c>
    </row>
    <row r="1299" spans="2:3" x14ac:dyDescent="0.25">
      <c r="B1299" s="134"/>
      <c r="C1299" t="s">
        <v>1829</v>
      </c>
    </row>
    <row r="1300" spans="2:3" x14ac:dyDescent="0.25">
      <c r="B1300" s="134"/>
    </row>
    <row r="1301" spans="2:3" x14ac:dyDescent="0.25">
      <c r="B1301" s="134"/>
      <c r="C1301" t="s">
        <v>1812</v>
      </c>
    </row>
    <row r="1302" spans="2:3" x14ac:dyDescent="0.25">
      <c r="B1302" s="134"/>
      <c r="C1302" t="s">
        <v>1832</v>
      </c>
    </row>
    <row r="1303" spans="2:3" x14ac:dyDescent="0.25">
      <c r="B1303" s="134"/>
      <c r="C1303" t="s">
        <v>1814</v>
      </c>
    </row>
    <row r="1304" spans="2:3" x14ac:dyDescent="0.25">
      <c r="B1304" s="134"/>
      <c r="C1304" t="s">
        <v>1807</v>
      </c>
    </row>
    <row r="1305" spans="2:3" x14ac:dyDescent="0.25">
      <c r="B1305" s="134"/>
    </row>
    <row r="1306" spans="2:3" x14ac:dyDescent="0.25">
      <c r="B1306" s="134"/>
      <c r="C1306" t="s">
        <v>1815</v>
      </c>
    </row>
    <row r="1307" spans="2:3" x14ac:dyDescent="0.25">
      <c r="B1307" s="134"/>
      <c r="C1307" t="s">
        <v>2597</v>
      </c>
    </row>
    <row r="1308" spans="2:3" x14ac:dyDescent="0.25">
      <c r="B1308" s="134"/>
      <c r="C1308" t="s">
        <v>1814</v>
      </c>
    </row>
    <row r="1309" spans="2:3" x14ac:dyDescent="0.25">
      <c r="B1309" s="134"/>
      <c r="C1309" t="s">
        <v>1807</v>
      </c>
    </row>
    <row r="1310" spans="2:3" x14ac:dyDescent="0.25">
      <c r="B1310" s="134"/>
    </row>
    <row r="1311" spans="2:3" x14ac:dyDescent="0.25">
      <c r="B1311" s="134"/>
      <c r="C1311" t="s">
        <v>1830</v>
      </c>
    </row>
    <row r="1312" spans="2:3" x14ac:dyDescent="0.25">
      <c r="B1312" s="134"/>
    </row>
    <row r="1313" spans="2:3" x14ac:dyDescent="0.25">
      <c r="B1313" s="134"/>
      <c r="C1313" t="s">
        <v>1825</v>
      </c>
    </row>
    <row r="1314" spans="2:3" x14ac:dyDescent="0.25">
      <c r="B1314" s="134"/>
      <c r="C1314" t="s">
        <v>1824</v>
      </c>
    </row>
    <row r="1315" spans="2:3" x14ac:dyDescent="0.25">
      <c r="B1315" s="134"/>
      <c r="C1315" t="s">
        <v>1807</v>
      </c>
    </row>
    <row r="1316" spans="2:3" x14ac:dyDescent="0.25">
      <c r="B1316" s="134"/>
    </row>
    <row r="1317" spans="2:3" x14ac:dyDescent="0.25">
      <c r="B1317" s="134"/>
      <c r="C1317" s="20" t="s">
        <v>2799</v>
      </c>
    </row>
    <row r="1318" spans="2:3" ht="30" x14ac:dyDescent="0.25">
      <c r="B1318" s="134"/>
      <c r="C1318" s="67" t="s">
        <v>2617</v>
      </c>
    </row>
    <row r="1319" spans="2:3" ht="45" x14ac:dyDescent="0.25">
      <c r="B1319" s="134"/>
      <c r="C1319" s="67" t="s">
        <v>2618</v>
      </c>
    </row>
    <row r="1320" spans="2:3" x14ac:dyDescent="0.25">
      <c r="B1320" s="134"/>
      <c r="C1320" s="67"/>
    </row>
    <row r="1321" spans="2:3" x14ac:dyDescent="0.25">
      <c r="B1321" s="134"/>
      <c r="C1321" t="s">
        <v>2616</v>
      </c>
    </row>
    <row r="1322" spans="2:3" x14ac:dyDescent="0.25">
      <c r="B1322" s="134"/>
      <c r="C1322" t="s">
        <v>358</v>
      </c>
    </row>
    <row r="1323" spans="2:3" x14ac:dyDescent="0.25">
      <c r="B1323" s="134"/>
    </row>
    <row r="1324" spans="2:3" x14ac:dyDescent="0.25">
      <c r="B1324" s="134"/>
      <c r="C1324" t="s">
        <v>2639</v>
      </c>
    </row>
    <row r="1325" spans="2:3" ht="30" x14ac:dyDescent="0.25">
      <c r="B1325" s="134"/>
      <c r="C1325" s="67" t="s">
        <v>2641</v>
      </c>
    </row>
    <row r="1326" spans="2:3" ht="30" x14ac:dyDescent="0.25">
      <c r="B1326" s="134"/>
      <c r="C1326" s="67" t="s">
        <v>2642</v>
      </c>
    </row>
    <row r="1327" spans="2:3" x14ac:dyDescent="0.25">
      <c r="B1327" s="134"/>
      <c r="C1327" s="50" t="s">
        <v>2643</v>
      </c>
    </row>
    <row r="1328" spans="2:3" x14ac:dyDescent="0.25">
      <c r="B1328" s="134"/>
      <c r="C1328" s="50" t="s">
        <v>2644</v>
      </c>
    </row>
    <row r="1329" spans="2:3" x14ac:dyDescent="0.25">
      <c r="B1329" s="134"/>
      <c r="C1329" s="50" t="s">
        <v>2645</v>
      </c>
    </row>
    <row r="1330" spans="2:3" ht="30" x14ac:dyDescent="0.25">
      <c r="B1330" s="134"/>
      <c r="C1330" s="212" t="s">
        <v>2646</v>
      </c>
    </row>
    <row r="1331" spans="2:3" x14ac:dyDescent="0.25">
      <c r="B1331" s="134"/>
      <c r="C1331" s="213" t="s">
        <v>2647</v>
      </c>
    </row>
    <row r="1332" spans="2:3" x14ac:dyDescent="0.25">
      <c r="B1332" s="134"/>
      <c r="C1332" s="213" t="s">
        <v>2648</v>
      </c>
    </row>
    <row r="1333" spans="2:3" ht="30" x14ac:dyDescent="0.25">
      <c r="B1333" s="134"/>
      <c r="C1333" s="67" t="s">
        <v>2649</v>
      </c>
    </row>
    <row r="1334" spans="2:3" x14ac:dyDescent="0.25">
      <c r="B1334" s="134"/>
    </row>
    <row r="1335" spans="2:3" ht="30" x14ac:dyDescent="0.25">
      <c r="B1335" s="134"/>
      <c r="C1335" s="389" t="s">
        <v>2650</v>
      </c>
    </row>
    <row r="1336" spans="2:3" x14ac:dyDescent="0.25">
      <c r="B1336" s="134"/>
    </row>
    <row r="1337" spans="2:3" x14ac:dyDescent="0.25">
      <c r="B1337" s="134"/>
      <c r="C1337" t="s">
        <v>2651</v>
      </c>
    </row>
    <row r="1338" spans="2:3" x14ac:dyDescent="0.25">
      <c r="B1338" s="134"/>
    </row>
    <row r="1339" spans="2:3" x14ac:dyDescent="0.25">
      <c r="B1339" s="134"/>
      <c r="C1339" t="s">
        <v>2652</v>
      </c>
    </row>
    <row r="1340" spans="2:3" ht="45" x14ac:dyDescent="0.25">
      <c r="B1340" s="134"/>
      <c r="C1340" s="67" t="s">
        <v>2653</v>
      </c>
    </row>
    <row r="1341" spans="2:3" ht="30" x14ac:dyDescent="0.25">
      <c r="B1341" s="134"/>
      <c r="C1341" s="67" t="s">
        <v>2654</v>
      </c>
    </row>
    <row r="1342" spans="2:3" x14ac:dyDescent="0.25">
      <c r="B1342" s="134"/>
    </row>
    <row r="1343" spans="2:3" x14ac:dyDescent="0.25">
      <c r="B1343" s="134"/>
      <c r="C1343" t="s">
        <v>2655</v>
      </c>
    </row>
    <row r="1344" spans="2:3" ht="30" x14ac:dyDescent="0.25">
      <c r="B1344" s="134"/>
      <c r="C1344" s="67" t="s">
        <v>2640</v>
      </c>
    </row>
    <row r="1345" spans="1:3" x14ac:dyDescent="0.25">
      <c r="B1345" s="134"/>
      <c r="C1345" s="67" t="s">
        <v>2657</v>
      </c>
    </row>
    <row r="1346" spans="1:3" x14ac:dyDescent="0.25">
      <c r="B1346" s="134"/>
      <c r="C1346" s="67" t="s">
        <v>2658</v>
      </c>
    </row>
    <row r="1347" spans="1:3" x14ac:dyDescent="0.25">
      <c r="B1347" s="134"/>
    </row>
    <row r="1348" spans="1:3" x14ac:dyDescent="0.25">
      <c r="B1348" s="134"/>
      <c r="C1348" t="s">
        <v>2656</v>
      </c>
    </row>
    <row r="1349" spans="1:3" x14ac:dyDescent="0.25">
      <c r="B1349" s="134"/>
      <c r="C1349" s="67" t="s">
        <v>2659</v>
      </c>
    </row>
    <row r="1350" spans="1:3" x14ac:dyDescent="0.25">
      <c r="B1350" s="134"/>
      <c r="C1350" s="67" t="s">
        <v>2657</v>
      </c>
    </row>
    <row r="1351" spans="1:3" x14ac:dyDescent="0.25">
      <c r="B1351" s="134"/>
      <c r="C1351" s="67" t="s">
        <v>2658</v>
      </c>
    </row>
    <row r="1352" spans="1:3" x14ac:dyDescent="0.25">
      <c r="B1352" s="134"/>
    </row>
    <row r="1353" spans="1:3" x14ac:dyDescent="0.25">
      <c r="B1353" s="134"/>
      <c r="C1353" t="s">
        <v>1833</v>
      </c>
    </row>
    <row r="1354" spans="1:3" x14ac:dyDescent="0.25">
      <c r="B1354" s="134"/>
    </row>
    <row r="1355" spans="1:3" x14ac:dyDescent="0.25">
      <c r="A1355" s="125"/>
      <c r="B1355" s="134"/>
      <c r="C1355" s="20" t="s">
        <v>2800</v>
      </c>
    </row>
    <row r="1356" spans="1:3" ht="30" x14ac:dyDescent="0.25">
      <c r="A1356" s="125"/>
      <c r="B1356" s="134"/>
      <c r="C1356" s="67" t="s">
        <v>2261</v>
      </c>
    </row>
    <row r="1357" spans="1:3" x14ac:dyDescent="0.25">
      <c r="A1357" s="125"/>
      <c r="B1357" s="134"/>
    </row>
    <row r="1358" spans="1:3" x14ac:dyDescent="0.25">
      <c r="A1358" s="125"/>
      <c r="B1358" s="134"/>
      <c r="C1358" t="s">
        <v>2125</v>
      </c>
    </row>
    <row r="1359" spans="1:3" x14ac:dyDescent="0.25">
      <c r="A1359" s="125"/>
      <c r="B1359" s="134"/>
      <c r="C1359" t="s">
        <v>2126</v>
      </c>
    </row>
    <row r="1360" spans="1:3" x14ac:dyDescent="0.25">
      <c r="A1360" s="125"/>
      <c r="B1360" s="134"/>
      <c r="C1360" s="41" t="s">
        <v>2324</v>
      </c>
    </row>
    <row r="1361" spans="1:7" x14ac:dyDescent="0.25">
      <c r="A1361" s="125"/>
      <c r="B1361" s="134"/>
      <c r="C1361" s="41" t="s">
        <v>2325</v>
      </c>
    </row>
    <row r="1362" spans="1:7" x14ac:dyDescent="0.25">
      <c r="A1362" s="125"/>
      <c r="B1362" s="134"/>
      <c r="C1362" t="s">
        <v>2127</v>
      </c>
    </row>
    <row r="1363" spans="1:7" x14ac:dyDescent="0.25">
      <c r="A1363" s="125"/>
      <c r="B1363" s="134"/>
    </row>
    <row r="1364" spans="1:7" x14ac:dyDescent="0.25">
      <c r="B1364" s="134"/>
    </row>
    <row r="1365" spans="1:7" ht="18.75" x14ac:dyDescent="0.3">
      <c r="B1365" s="134"/>
      <c r="C1365" s="21" t="s">
        <v>2513</v>
      </c>
    </row>
    <row r="1366" spans="1:7" x14ac:dyDescent="0.25">
      <c r="B1366" s="134"/>
    </row>
    <row r="1367" spans="1:7" x14ac:dyDescent="0.25">
      <c r="B1367" s="134"/>
      <c r="C1367" s="20" t="s">
        <v>2514</v>
      </c>
    </row>
    <row r="1368" spans="1:7" x14ac:dyDescent="0.25">
      <c r="B1368" s="134"/>
      <c r="C1368" s="20" t="s">
        <v>2515</v>
      </c>
    </row>
    <row r="1369" spans="1:7" ht="45" x14ac:dyDescent="0.25">
      <c r="B1369" s="134"/>
      <c r="C1369" s="209" t="s">
        <v>1855</v>
      </c>
    </row>
    <row r="1370" spans="1:7" ht="30" x14ac:dyDescent="0.25">
      <c r="B1370" s="134"/>
      <c r="C1370" s="67" t="s">
        <v>1856</v>
      </c>
    </row>
    <row r="1371" spans="1:7" x14ac:dyDescent="0.25">
      <c r="B1371" s="134"/>
      <c r="C1371" t="s">
        <v>1857</v>
      </c>
    </row>
    <row r="1372" spans="1:7" x14ac:dyDescent="0.25">
      <c r="B1372" s="134"/>
      <c r="C1372" t="s">
        <v>1858</v>
      </c>
    </row>
    <row r="1373" spans="1:7" ht="30" x14ac:dyDescent="0.25">
      <c r="B1373" s="134"/>
      <c r="C1373" s="67" t="s">
        <v>1859</v>
      </c>
    </row>
    <row r="1374" spans="1:7" x14ac:dyDescent="0.25">
      <c r="B1374" s="134"/>
    </row>
    <row r="1375" spans="1:7" x14ac:dyDescent="0.25">
      <c r="B1375" s="134"/>
      <c r="C1375" s="20" t="s">
        <v>2516</v>
      </c>
      <c r="E1375" s="68" t="s">
        <v>1869</v>
      </c>
      <c r="F1375" s="68"/>
      <c r="G1375" s="68"/>
    </row>
    <row r="1376" spans="1:7" ht="30" x14ac:dyDescent="0.25">
      <c r="B1376" s="134"/>
      <c r="C1376" s="67" t="s">
        <v>1860</v>
      </c>
      <c r="E1376" s="210" t="s">
        <v>1872</v>
      </c>
      <c r="F1376" s="210" t="s">
        <v>366</v>
      </c>
      <c r="G1376" s="210" t="s">
        <v>1871</v>
      </c>
    </row>
    <row r="1377" spans="2:7" x14ac:dyDescent="0.25">
      <c r="B1377" s="134"/>
      <c r="E1377" s="497" t="s">
        <v>368</v>
      </c>
      <c r="F1377" s="498" t="s">
        <v>369</v>
      </c>
      <c r="G1377" s="498" t="s">
        <v>1870</v>
      </c>
    </row>
    <row r="1378" spans="2:7" x14ac:dyDescent="0.25">
      <c r="B1378" s="134"/>
      <c r="C1378" t="s">
        <v>1861</v>
      </c>
      <c r="E1378" s="497"/>
      <c r="F1378" s="499"/>
      <c r="G1378" s="499"/>
    </row>
    <row r="1379" spans="2:7" ht="45" x14ac:dyDescent="0.25">
      <c r="B1379" s="134"/>
      <c r="C1379" s="67" t="s">
        <v>1862</v>
      </c>
      <c r="E1379" s="497"/>
      <c r="F1379" s="499"/>
      <c r="G1379" s="499"/>
    </row>
    <row r="1380" spans="2:7" x14ac:dyDescent="0.25">
      <c r="B1380" s="134"/>
      <c r="E1380" s="221" t="s">
        <v>371</v>
      </c>
      <c r="F1380" s="222" t="s">
        <v>372</v>
      </c>
      <c r="G1380" s="222" t="s">
        <v>1873</v>
      </c>
    </row>
    <row r="1381" spans="2:7" x14ac:dyDescent="0.25">
      <c r="B1381" s="134"/>
      <c r="C1381" t="s">
        <v>1868</v>
      </c>
      <c r="E1381" s="497" t="s">
        <v>374</v>
      </c>
      <c r="F1381" s="500" t="s">
        <v>375</v>
      </c>
      <c r="G1381" s="498" t="s">
        <v>1874</v>
      </c>
    </row>
    <row r="1382" spans="2:7" ht="30" x14ac:dyDescent="0.25">
      <c r="B1382" s="134"/>
      <c r="C1382" s="67" t="s">
        <v>1867</v>
      </c>
      <c r="E1382" s="497"/>
      <c r="F1382" s="500"/>
      <c r="G1382" s="499"/>
    </row>
    <row r="1383" spans="2:7" x14ac:dyDescent="0.25">
      <c r="B1383" s="134"/>
      <c r="E1383" s="497"/>
      <c r="F1383" s="500"/>
      <c r="G1383" s="499"/>
    </row>
    <row r="1384" spans="2:7" x14ac:dyDescent="0.25">
      <c r="B1384" s="134"/>
      <c r="C1384" t="s">
        <v>1885</v>
      </c>
      <c r="E1384" s="497"/>
      <c r="F1384" s="500"/>
      <c r="G1384" s="499"/>
    </row>
    <row r="1385" spans="2:7" x14ac:dyDescent="0.25">
      <c r="B1385" s="134"/>
      <c r="E1385" s="497"/>
      <c r="F1385" s="500"/>
      <c r="G1385" s="499"/>
    </row>
    <row r="1386" spans="2:7" x14ac:dyDescent="0.25">
      <c r="B1386" s="134"/>
      <c r="C1386" s="20" t="s">
        <v>1863</v>
      </c>
      <c r="E1386" s="497"/>
      <c r="F1386" s="500"/>
      <c r="G1386" s="499"/>
    </row>
    <row r="1387" spans="2:7" x14ac:dyDescent="0.25">
      <c r="B1387" s="134"/>
      <c r="C1387" t="s">
        <v>1864</v>
      </c>
      <c r="E1387" s="497" t="s">
        <v>377</v>
      </c>
      <c r="F1387" s="498" t="s">
        <v>378</v>
      </c>
      <c r="G1387" s="498" t="s">
        <v>1875</v>
      </c>
    </row>
    <row r="1388" spans="2:7" x14ac:dyDescent="0.25">
      <c r="B1388" s="134"/>
      <c r="E1388" s="497"/>
      <c r="F1388" s="498"/>
      <c r="G1388" s="498"/>
    </row>
    <row r="1389" spans="2:7" ht="15" customHeight="1" x14ac:dyDescent="0.25">
      <c r="B1389" s="134"/>
      <c r="C1389" t="s">
        <v>1865</v>
      </c>
      <c r="E1389" s="497"/>
      <c r="F1389" s="498"/>
      <c r="G1389" s="498"/>
    </row>
    <row r="1390" spans="2:7" x14ac:dyDescent="0.25">
      <c r="B1390" s="134"/>
      <c r="C1390" t="s">
        <v>1866</v>
      </c>
      <c r="E1390" s="497"/>
      <c r="F1390" s="498"/>
      <c r="G1390" s="498"/>
    </row>
    <row r="1391" spans="2:7" x14ac:dyDescent="0.25">
      <c r="B1391" s="134"/>
      <c r="E1391" s="497" t="s">
        <v>382</v>
      </c>
      <c r="F1391" s="500" t="s">
        <v>383</v>
      </c>
      <c r="G1391" s="498" t="s">
        <v>1876</v>
      </c>
    </row>
    <row r="1392" spans="2:7" x14ac:dyDescent="0.25">
      <c r="B1392" s="134"/>
      <c r="E1392" s="497"/>
      <c r="F1392" s="500"/>
      <c r="G1392" s="498"/>
    </row>
    <row r="1393" spans="2:7" x14ac:dyDescent="0.25">
      <c r="B1393" s="134"/>
      <c r="E1393" s="497" t="s">
        <v>386</v>
      </c>
      <c r="F1393" s="500" t="s">
        <v>387</v>
      </c>
      <c r="G1393" s="498" t="s">
        <v>1877</v>
      </c>
    </row>
    <row r="1394" spans="2:7" x14ac:dyDescent="0.25">
      <c r="B1394" s="134"/>
      <c r="E1394" s="497"/>
      <c r="F1394" s="500"/>
      <c r="G1394" s="498"/>
    </row>
    <row r="1395" spans="2:7" ht="15" customHeight="1" x14ac:dyDescent="0.25">
      <c r="B1395" s="134"/>
      <c r="E1395" s="497"/>
      <c r="F1395" s="500"/>
      <c r="G1395" s="498"/>
    </row>
    <row r="1396" spans="2:7" ht="15" customHeight="1" x14ac:dyDescent="0.25">
      <c r="B1396" s="134"/>
      <c r="E1396" s="497"/>
      <c r="F1396" s="500"/>
      <c r="G1396" s="498"/>
    </row>
    <row r="1397" spans="2:7" x14ac:dyDescent="0.25">
      <c r="B1397" s="134"/>
      <c r="E1397" s="221" t="s">
        <v>390</v>
      </c>
      <c r="F1397" s="223">
        <v>12.5</v>
      </c>
      <c r="G1397" s="222" t="s">
        <v>1878</v>
      </c>
    </row>
    <row r="1398" spans="2:7" x14ac:dyDescent="0.25">
      <c r="B1398" s="134"/>
      <c r="E1398" s="497" t="s">
        <v>392</v>
      </c>
      <c r="F1398" s="502">
        <v>8</v>
      </c>
      <c r="G1398" s="498" t="s">
        <v>1879</v>
      </c>
    </row>
    <row r="1399" spans="2:7" ht="15" customHeight="1" x14ac:dyDescent="0.25">
      <c r="B1399" s="134"/>
      <c r="E1399" s="497"/>
      <c r="F1399" s="502"/>
      <c r="G1399" s="498"/>
    </row>
    <row r="1400" spans="2:7" x14ac:dyDescent="0.25">
      <c r="B1400" s="134"/>
      <c r="E1400" s="497"/>
      <c r="F1400" s="502"/>
      <c r="G1400" s="498"/>
    </row>
    <row r="1401" spans="2:7" ht="15" customHeight="1" x14ac:dyDescent="0.25">
      <c r="B1401" s="134"/>
      <c r="E1401" s="497"/>
      <c r="F1401" s="502"/>
      <c r="G1401" s="498"/>
    </row>
    <row r="1402" spans="2:7" x14ac:dyDescent="0.25">
      <c r="B1402" s="134"/>
      <c r="E1402" s="221" t="s">
        <v>394</v>
      </c>
      <c r="F1402" s="70" t="s">
        <v>395</v>
      </c>
      <c r="G1402" s="222" t="s">
        <v>396</v>
      </c>
    </row>
    <row r="1403" spans="2:7" x14ac:dyDescent="0.25">
      <c r="B1403" s="134"/>
    </row>
    <row r="1404" spans="2:7" x14ac:dyDescent="0.25">
      <c r="B1404" s="134"/>
      <c r="E1404" s="68" t="s">
        <v>1884</v>
      </c>
    </row>
    <row r="1405" spans="2:7" x14ac:dyDescent="0.25">
      <c r="B1405" s="134"/>
      <c r="E1405" s="210" t="s">
        <v>1872</v>
      </c>
      <c r="F1405" s="210" t="s">
        <v>366</v>
      </c>
      <c r="G1405" s="210" t="s">
        <v>1871</v>
      </c>
    </row>
    <row r="1406" spans="2:7" ht="15" customHeight="1" x14ac:dyDescent="0.25">
      <c r="B1406" s="134"/>
      <c r="E1406" s="497" t="s">
        <v>398</v>
      </c>
      <c r="F1406" s="499" t="s">
        <v>399</v>
      </c>
      <c r="G1406" s="498" t="s">
        <v>1880</v>
      </c>
    </row>
    <row r="1407" spans="2:7" x14ac:dyDescent="0.25">
      <c r="B1407" s="134"/>
      <c r="E1407" s="497"/>
      <c r="F1407" s="499"/>
      <c r="G1407" s="498"/>
    </row>
    <row r="1408" spans="2:7" x14ac:dyDescent="0.25">
      <c r="B1408" s="134"/>
      <c r="E1408" s="221" t="s">
        <v>401</v>
      </c>
      <c r="F1408" s="69" t="s">
        <v>402</v>
      </c>
      <c r="G1408" s="222" t="s">
        <v>1881</v>
      </c>
    </row>
    <row r="1409" spans="2:7" x14ac:dyDescent="0.25">
      <c r="B1409" s="134"/>
      <c r="E1409" s="497" t="s">
        <v>1882</v>
      </c>
      <c r="F1409" s="501" t="s">
        <v>404</v>
      </c>
      <c r="G1409" s="499" t="s">
        <v>1883</v>
      </c>
    </row>
    <row r="1410" spans="2:7" x14ac:dyDescent="0.25">
      <c r="B1410" s="134"/>
      <c r="E1410" s="497"/>
      <c r="F1410" s="501"/>
      <c r="G1410" s="499"/>
    </row>
    <row r="1411" spans="2:7" x14ac:dyDescent="0.25">
      <c r="B1411" s="134"/>
      <c r="E1411" s="497" t="s">
        <v>406</v>
      </c>
      <c r="F1411" s="501" t="s">
        <v>407</v>
      </c>
      <c r="G1411" s="498" t="s">
        <v>408</v>
      </c>
    </row>
    <row r="1412" spans="2:7" x14ac:dyDescent="0.25">
      <c r="B1412" s="134"/>
      <c r="E1412" s="497"/>
      <c r="F1412" s="501"/>
      <c r="G1412" s="498"/>
    </row>
    <row r="1413" spans="2:7" x14ac:dyDescent="0.25">
      <c r="B1413" s="134"/>
      <c r="E1413" s="497" t="s">
        <v>409</v>
      </c>
      <c r="F1413" s="498" t="s">
        <v>410</v>
      </c>
      <c r="G1413" s="498" t="s">
        <v>411</v>
      </c>
    </row>
    <row r="1414" spans="2:7" x14ac:dyDescent="0.25">
      <c r="B1414" s="134"/>
      <c r="E1414" s="497"/>
      <c r="F1414" s="498"/>
      <c r="G1414" s="498"/>
    </row>
    <row r="1415" spans="2:7" x14ac:dyDescent="0.25">
      <c r="B1415" s="134"/>
      <c r="E1415" s="497" t="s">
        <v>412</v>
      </c>
      <c r="F1415" s="498" t="s">
        <v>413</v>
      </c>
      <c r="G1415" s="498" t="s">
        <v>414</v>
      </c>
    </row>
    <row r="1416" spans="2:7" x14ac:dyDescent="0.25">
      <c r="B1416" s="134"/>
      <c r="E1416" s="497"/>
      <c r="F1416" s="498"/>
      <c r="G1416" s="499"/>
    </row>
    <row r="1417" spans="2:7" x14ac:dyDescent="0.25">
      <c r="B1417" s="134"/>
      <c r="E1417" s="497"/>
      <c r="F1417" s="498"/>
      <c r="G1417" s="499"/>
    </row>
    <row r="1418" spans="2:7" x14ac:dyDescent="0.25">
      <c r="B1418" s="134"/>
      <c r="E1418" s="497"/>
      <c r="F1418" s="498"/>
      <c r="G1418" s="499"/>
    </row>
    <row r="1419" spans="2:7" ht="15" customHeight="1" x14ac:dyDescent="0.25">
      <c r="B1419" s="134"/>
      <c r="E1419" s="497" t="s">
        <v>415</v>
      </c>
      <c r="F1419" s="499" t="s">
        <v>416</v>
      </c>
      <c r="G1419" s="498" t="s">
        <v>417</v>
      </c>
    </row>
    <row r="1420" spans="2:7" x14ac:dyDescent="0.25">
      <c r="B1420" s="134"/>
      <c r="E1420" s="497"/>
      <c r="F1420" s="499"/>
      <c r="G1420" s="498"/>
    </row>
    <row r="1421" spans="2:7" x14ac:dyDescent="0.25">
      <c r="B1421" s="134"/>
      <c r="E1421" s="221" t="s">
        <v>418</v>
      </c>
      <c r="F1421" s="69" t="s">
        <v>419</v>
      </c>
      <c r="G1421" s="68"/>
    </row>
    <row r="1422" spans="2:7" x14ac:dyDescent="0.25">
      <c r="B1422" s="134"/>
    </row>
    <row r="1423" spans="2:7" ht="15" customHeight="1" x14ac:dyDescent="0.25">
      <c r="B1423" s="134"/>
      <c r="C1423" s="20" t="s">
        <v>2517</v>
      </c>
    </row>
    <row r="1424" spans="2:7" ht="30" customHeight="1" x14ac:dyDescent="0.25">
      <c r="B1424" s="134"/>
      <c r="C1424" s="67" t="s">
        <v>1886</v>
      </c>
    </row>
    <row r="1425" spans="2:3" x14ac:dyDescent="0.25">
      <c r="B1425" s="134"/>
    </row>
    <row r="1426" spans="2:3" x14ac:dyDescent="0.25">
      <c r="B1426" s="134"/>
      <c r="C1426" s="20" t="s">
        <v>2604</v>
      </c>
    </row>
    <row r="1427" spans="2:3" ht="30" x14ac:dyDescent="0.25">
      <c r="B1427" s="134"/>
      <c r="C1427" s="67" t="s">
        <v>1887</v>
      </c>
    </row>
    <row r="1428" spans="2:3" x14ac:dyDescent="0.25">
      <c r="B1428" s="134"/>
      <c r="C1428" t="s">
        <v>1888</v>
      </c>
    </row>
    <row r="1429" spans="2:3" ht="15" customHeight="1" x14ac:dyDescent="0.25">
      <c r="B1429" s="134"/>
      <c r="C1429" t="s">
        <v>1889</v>
      </c>
    </row>
    <row r="1430" spans="2:3" x14ac:dyDescent="0.25">
      <c r="B1430" s="134"/>
      <c r="C1430" t="s">
        <v>1890</v>
      </c>
    </row>
    <row r="1431" spans="2:3" x14ac:dyDescent="0.25">
      <c r="B1431" s="134"/>
      <c r="C1431" t="s">
        <v>1891</v>
      </c>
    </row>
    <row r="1432" spans="2:3" x14ac:dyDescent="0.25">
      <c r="B1432" s="134"/>
      <c r="C1432" t="s">
        <v>1892</v>
      </c>
    </row>
    <row r="1433" spans="2:3" x14ac:dyDescent="0.25">
      <c r="B1433" s="134"/>
    </row>
    <row r="1434" spans="2:3" x14ac:dyDescent="0.25">
      <c r="B1434" s="134"/>
      <c r="C1434" t="s">
        <v>1893</v>
      </c>
    </row>
    <row r="1435" spans="2:3" x14ac:dyDescent="0.25">
      <c r="B1435" s="134"/>
      <c r="C1435" t="s">
        <v>1894</v>
      </c>
    </row>
    <row r="1436" spans="2:3" x14ac:dyDescent="0.25">
      <c r="B1436" s="134"/>
      <c r="C1436" t="s">
        <v>1895</v>
      </c>
    </row>
    <row r="1437" spans="2:3" x14ac:dyDescent="0.25">
      <c r="B1437" s="134"/>
      <c r="C1437" t="s">
        <v>1896</v>
      </c>
    </row>
    <row r="1438" spans="2:3" x14ac:dyDescent="0.25">
      <c r="B1438" s="134"/>
    </row>
    <row r="1439" spans="2:3" x14ac:dyDescent="0.25">
      <c r="B1439" s="134"/>
      <c r="C1439" s="20" t="s">
        <v>2470</v>
      </c>
    </row>
    <row r="1440" spans="2:3" ht="30" x14ac:dyDescent="0.25">
      <c r="B1440" s="134"/>
      <c r="C1440" s="67" t="s">
        <v>1897</v>
      </c>
    </row>
    <row r="1441" spans="1:3" ht="30" x14ac:dyDescent="0.25">
      <c r="B1441" s="134"/>
      <c r="C1441" s="67" t="s">
        <v>1898</v>
      </c>
    </row>
    <row r="1442" spans="1:3" x14ac:dyDescent="0.25">
      <c r="B1442" s="134"/>
    </row>
    <row r="1443" spans="1:3" x14ac:dyDescent="0.25">
      <c r="B1443" s="134"/>
      <c r="C1443" t="s">
        <v>1893</v>
      </c>
    </row>
    <row r="1444" spans="1:3" ht="30" x14ac:dyDescent="0.25">
      <c r="B1444" s="134"/>
      <c r="C1444" s="67" t="s">
        <v>1900</v>
      </c>
    </row>
    <row r="1445" spans="1:3" x14ac:dyDescent="0.25">
      <c r="B1445" s="134"/>
      <c r="C1445" t="s">
        <v>1903</v>
      </c>
    </row>
    <row r="1446" spans="1:3" x14ac:dyDescent="0.25">
      <c r="B1446" s="134"/>
    </row>
    <row r="1447" spans="1:3" x14ac:dyDescent="0.25">
      <c r="A1447" s="125"/>
      <c r="B1447" s="134"/>
      <c r="C1447" s="20" t="s">
        <v>2471</v>
      </c>
    </row>
    <row r="1448" spans="1:3" ht="45" x14ac:dyDescent="0.25">
      <c r="A1448" s="125"/>
      <c r="B1448" s="134"/>
      <c r="C1448" s="261" t="s">
        <v>2262</v>
      </c>
    </row>
    <row r="1449" spans="1:3" x14ac:dyDescent="0.25">
      <c r="A1449" s="125"/>
      <c r="B1449" s="134"/>
      <c r="C1449" s="249" t="s">
        <v>2128</v>
      </c>
    </row>
    <row r="1450" spans="1:3" x14ac:dyDescent="0.25">
      <c r="A1450" s="125"/>
      <c r="B1450" s="134"/>
      <c r="C1450" s="159"/>
    </row>
    <row r="1451" spans="1:3" x14ac:dyDescent="0.25">
      <c r="A1451" s="125"/>
      <c r="B1451" s="134"/>
      <c r="C1451" s="249" t="s">
        <v>2129</v>
      </c>
    </row>
    <row r="1452" spans="1:3" ht="30" x14ac:dyDescent="0.25">
      <c r="A1452" s="125"/>
      <c r="B1452" s="134"/>
      <c r="C1452" s="255" t="s">
        <v>2241</v>
      </c>
    </row>
    <row r="1453" spans="1:3" ht="30" x14ac:dyDescent="0.25">
      <c r="A1453" s="125"/>
      <c r="B1453" s="134"/>
      <c r="C1453" s="255" t="s">
        <v>2242</v>
      </c>
    </row>
    <row r="1454" spans="1:3" x14ac:dyDescent="0.25">
      <c r="A1454" s="125"/>
      <c r="B1454" s="134"/>
      <c r="C1454" s="249" t="s">
        <v>2130</v>
      </c>
    </row>
    <row r="1455" spans="1:3" x14ac:dyDescent="0.25">
      <c r="A1455" s="125"/>
      <c r="B1455" s="134"/>
    </row>
    <row r="1456" spans="1:3" x14ac:dyDescent="0.25">
      <c r="A1456" s="125"/>
      <c r="B1456" s="134"/>
      <c r="C1456" s="20" t="s">
        <v>2727</v>
      </c>
    </row>
    <row r="1457" spans="1:3" ht="30" x14ac:dyDescent="0.25">
      <c r="A1457" s="125"/>
      <c r="B1457" s="134"/>
      <c r="C1457" s="67" t="s">
        <v>1901</v>
      </c>
    </row>
    <row r="1458" spans="1:3" x14ac:dyDescent="0.25">
      <c r="B1458" s="134"/>
      <c r="C1458" t="s">
        <v>1902</v>
      </c>
    </row>
    <row r="1459" spans="1:3" x14ac:dyDescent="0.25">
      <c r="B1459" s="134"/>
    </row>
    <row r="1460" spans="1:3" x14ac:dyDescent="0.25">
      <c r="B1460" s="134"/>
      <c r="C1460" t="s">
        <v>1893</v>
      </c>
    </row>
    <row r="1461" spans="1:3" x14ac:dyDescent="0.25">
      <c r="B1461" s="134"/>
      <c r="C1461" t="s">
        <v>1894</v>
      </c>
    </row>
    <row r="1462" spans="1:3" ht="30" customHeight="1" x14ac:dyDescent="0.25">
      <c r="B1462" s="134"/>
      <c r="C1462" s="67" t="s">
        <v>1905</v>
      </c>
    </row>
    <row r="1463" spans="1:3" x14ac:dyDescent="0.25">
      <c r="B1463" s="134"/>
      <c r="C1463" t="s">
        <v>1904</v>
      </c>
    </row>
    <row r="1464" spans="1:3" x14ac:dyDescent="0.25">
      <c r="B1464" s="134"/>
    </row>
    <row r="1465" spans="1:3" x14ac:dyDescent="0.25">
      <c r="B1465" s="134"/>
      <c r="C1465" s="20" t="s">
        <v>2518</v>
      </c>
    </row>
    <row r="1466" spans="1:3" ht="30" x14ac:dyDescent="0.25">
      <c r="B1466" s="134"/>
      <c r="C1466" s="67" t="s">
        <v>1906</v>
      </c>
    </row>
    <row r="1467" spans="1:3" x14ac:dyDescent="0.25">
      <c r="B1467" s="134"/>
    </row>
    <row r="1468" spans="1:3" x14ac:dyDescent="0.25">
      <c r="B1468" s="134"/>
      <c r="C1468" t="s">
        <v>1893</v>
      </c>
    </row>
    <row r="1469" spans="1:3" x14ac:dyDescent="0.25">
      <c r="B1469" s="134"/>
      <c r="C1469" t="s">
        <v>1894</v>
      </c>
    </row>
    <row r="1470" spans="1:3" ht="30" x14ac:dyDescent="0.25">
      <c r="B1470" s="134"/>
      <c r="C1470" s="67" t="s">
        <v>1907</v>
      </c>
    </row>
    <row r="1471" spans="1:3" x14ac:dyDescent="0.25">
      <c r="B1471" s="134"/>
      <c r="C1471" t="s">
        <v>1908</v>
      </c>
    </row>
    <row r="1472" spans="1:3" x14ac:dyDescent="0.25">
      <c r="B1472" s="134"/>
      <c r="C1472" t="s">
        <v>1909</v>
      </c>
    </row>
    <row r="1473" spans="1:3" x14ac:dyDescent="0.25">
      <c r="B1473" s="134"/>
      <c r="C1473" t="s">
        <v>1910</v>
      </c>
    </row>
    <row r="1474" spans="1:3" x14ac:dyDescent="0.25">
      <c r="A1474" s="125"/>
      <c r="B1474" s="134"/>
    </row>
    <row r="1475" spans="1:3" x14ac:dyDescent="0.25">
      <c r="A1475" s="125"/>
      <c r="B1475" s="134"/>
      <c r="C1475" s="20" t="s">
        <v>2519</v>
      </c>
    </row>
    <row r="1476" spans="1:3" ht="30" x14ac:dyDescent="0.25">
      <c r="A1476" s="125"/>
      <c r="B1476" s="134"/>
      <c r="C1476" s="261" t="s">
        <v>2263</v>
      </c>
    </row>
    <row r="1477" spans="1:3" x14ac:dyDescent="0.25">
      <c r="A1477" s="125"/>
      <c r="B1477" s="134"/>
      <c r="C1477" s="159"/>
    </row>
    <row r="1478" spans="1:3" x14ac:dyDescent="0.25">
      <c r="A1478" s="125"/>
      <c r="B1478" s="134"/>
      <c r="C1478" s="363" t="s">
        <v>2327</v>
      </c>
    </row>
    <row r="1479" spans="1:3" x14ac:dyDescent="0.25">
      <c r="A1479" s="125"/>
      <c r="B1479" s="134"/>
      <c r="C1479" s="249" t="s">
        <v>2133</v>
      </c>
    </row>
    <row r="1480" spans="1:3" x14ac:dyDescent="0.25">
      <c r="A1480" s="125"/>
      <c r="B1480" s="134"/>
      <c r="C1480" s="249" t="s">
        <v>2134</v>
      </c>
    </row>
    <row r="1481" spans="1:3" x14ac:dyDescent="0.25">
      <c r="A1481" s="125"/>
      <c r="B1481" s="134"/>
      <c r="C1481" s="249" t="s">
        <v>2135</v>
      </c>
    </row>
    <row r="1482" spans="1:3" x14ac:dyDescent="0.25">
      <c r="A1482" s="125"/>
      <c r="B1482" s="134"/>
      <c r="C1482" s="249" t="s">
        <v>2136</v>
      </c>
    </row>
    <row r="1483" spans="1:3" x14ac:dyDescent="0.25">
      <c r="A1483" s="125"/>
      <c r="B1483" s="134"/>
      <c r="C1483" s="249" t="s">
        <v>2137</v>
      </c>
    </row>
    <row r="1484" spans="1:3" x14ac:dyDescent="0.25">
      <c r="A1484" s="125"/>
      <c r="B1484" s="134"/>
      <c r="C1484" s="249"/>
    </row>
    <row r="1485" spans="1:3" x14ac:dyDescent="0.25">
      <c r="A1485" s="125"/>
      <c r="B1485" s="134"/>
      <c r="C1485" s="225" t="s">
        <v>2601</v>
      </c>
    </row>
    <row r="1486" spans="1:3" x14ac:dyDescent="0.25">
      <c r="A1486" s="125"/>
      <c r="B1486" s="134"/>
    </row>
    <row r="1487" spans="1:3" x14ac:dyDescent="0.25">
      <c r="A1487" s="125"/>
      <c r="B1487" s="134"/>
      <c r="C1487" s="20" t="s">
        <v>2933</v>
      </c>
    </row>
    <row r="1488" spans="1:3" ht="30" customHeight="1" x14ac:dyDescent="0.25">
      <c r="A1488" s="125"/>
      <c r="B1488" s="134"/>
      <c r="C1488" s="67" t="s">
        <v>2937</v>
      </c>
    </row>
    <row r="1489" spans="1:3" x14ac:dyDescent="0.25">
      <c r="A1489" s="125"/>
      <c r="B1489" s="134"/>
      <c r="C1489" t="s">
        <v>1912</v>
      </c>
    </row>
    <row r="1490" spans="1:3" x14ac:dyDescent="0.25">
      <c r="A1490" s="125"/>
      <c r="B1490" s="134"/>
      <c r="C1490" t="s">
        <v>1913</v>
      </c>
    </row>
    <row r="1491" spans="1:3" x14ac:dyDescent="0.25">
      <c r="A1491" s="125"/>
      <c r="B1491" s="134"/>
    </row>
    <row r="1492" spans="1:3" x14ac:dyDescent="0.25">
      <c r="A1492" s="125"/>
      <c r="B1492" s="134"/>
      <c r="C1492" t="s">
        <v>2031</v>
      </c>
    </row>
    <row r="1493" spans="1:3" ht="45" x14ac:dyDescent="0.25">
      <c r="A1493" s="125"/>
      <c r="B1493" s="134"/>
      <c r="C1493" s="67" t="s">
        <v>2936</v>
      </c>
    </row>
    <row r="1494" spans="1:3" x14ac:dyDescent="0.25">
      <c r="A1494" s="125"/>
      <c r="B1494" s="134"/>
    </row>
    <row r="1495" spans="1:3" x14ac:dyDescent="0.25">
      <c r="A1495" s="125"/>
      <c r="B1495" s="134"/>
      <c r="C1495" t="s">
        <v>1893</v>
      </c>
    </row>
    <row r="1496" spans="1:3" x14ac:dyDescent="0.25">
      <c r="A1496" s="125"/>
      <c r="B1496" s="134"/>
      <c r="C1496" t="s">
        <v>1914</v>
      </c>
    </row>
    <row r="1497" spans="1:3" x14ac:dyDescent="0.25">
      <c r="A1497" s="125"/>
      <c r="B1497" s="134"/>
      <c r="C1497" s="50" t="s">
        <v>1915</v>
      </c>
    </row>
    <row r="1498" spans="1:3" x14ac:dyDescent="0.25">
      <c r="A1498" s="125"/>
      <c r="B1498" s="134"/>
      <c r="C1498" s="50" t="s">
        <v>1916</v>
      </c>
    </row>
    <row r="1499" spans="1:3" x14ac:dyDescent="0.25">
      <c r="A1499" s="125"/>
      <c r="B1499" s="134"/>
      <c r="C1499" s="125" t="s">
        <v>1917</v>
      </c>
    </row>
    <row r="1500" spans="1:3" x14ac:dyDescent="0.25">
      <c r="A1500" s="125"/>
      <c r="B1500" s="134"/>
      <c r="C1500" t="s">
        <v>1918</v>
      </c>
    </row>
    <row r="1501" spans="1:3" x14ac:dyDescent="0.25">
      <c r="A1501" s="125"/>
      <c r="B1501" s="134"/>
      <c r="C1501" t="s">
        <v>1904</v>
      </c>
    </row>
    <row r="1502" spans="1:3" x14ac:dyDescent="0.25">
      <c r="A1502" s="125"/>
      <c r="B1502" s="134"/>
    </row>
    <row r="1503" spans="1:3" x14ac:dyDescent="0.25">
      <c r="A1503" s="125"/>
      <c r="B1503" s="134"/>
      <c r="C1503" t="s">
        <v>1920</v>
      </c>
    </row>
    <row r="1504" spans="1:3" x14ac:dyDescent="0.25">
      <c r="A1504" s="125"/>
      <c r="B1504" s="134"/>
      <c r="C1504" t="s">
        <v>1921</v>
      </c>
    </row>
    <row r="1505" spans="1:3" x14ac:dyDescent="0.25">
      <c r="A1505" s="125"/>
      <c r="B1505" s="134"/>
      <c r="C1505" t="s">
        <v>1922</v>
      </c>
    </row>
    <row r="1506" spans="1:3" x14ac:dyDescent="0.25">
      <c r="A1506" s="125"/>
      <c r="B1506" s="134"/>
      <c r="C1506" t="s">
        <v>2828</v>
      </c>
    </row>
    <row r="1507" spans="1:3" x14ac:dyDescent="0.25">
      <c r="A1507" s="125"/>
      <c r="B1507" s="134"/>
    </row>
    <row r="1508" spans="1:3" x14ac:dyDescent="0.25">
      <c r="A1508" s="125"/>
      <c r="B1508" s="134"/>
      <c r="C1508" t="s">
        <v>1923</v>
      </c>
    </row>
    <row r="1509" spans="1:3" ht="30" x14ac:dyDescent="0.25">
      <c r="A1509" s="125"/>
      <c r="B1509" s="134"/>
      <c r="C1509" s="67" t="s">
        <v>1924</v>
      </c>
    </row>
    <row r="1510" spans="1:3" x14ac:dyDescent="0.25">
      <c r="A1510" s="125"/>
      <c r="B1510" s="134"/>
    </row>
    <row r="1511" spans="1:3" x14ac:dyDescent="0.25">
      <c r="A1511" s="125"/>
      <c r="B1511" s="134"/>
      <c r="C1511" t="s">
        <v>1925</v>
      </c>
    </row>
    <row r="1512" spans="1:3" x14ac:dyDescent="0.25">
      <c r="A1512" s="125"/>
      <c r="B1512" s="134"/>
      <c r="C1512" t="s">
        <v>1926</v>
      </c>
    </row>
    <row r="1513" spans="1:3" x14ac:dyDescent="0.25">
      <c r="A1513" s="125"/>
      <c r="B1513" s="134"/>
      <c r="C1513" t="s">
        <v>1927</v>
      </c>
    </row>
    <row r="1514" spans="1:3" x14ac:dyDescent="0.25">
      <c r="A1514" s="125"/>
      <c r="B1514" s="134"/>
      <c r="C1514" t="s">
        <v>1928</v>
      </c>
    </row>
    <row r="1515" spans="1:3" x14ac:dyDescent="0.25">
      <c r="A1515" s="125"/>
      <c r="B1515" s="134"/>
      <c r="C1515" t="s">
        <v>2832</v>
      </c>
    </row>
    <row r="1516" spans="1:3" x14ac:dyDescent="0.25">
      <c r="A1516" s="125"/>
      <c r="B1516" s="134"/>
      <c r="C1516" t="s">
        <v>1929</v>
      </c>
    </row>
    <row r="1517" spans="1:3" x14ac:dyDescent="0.25">
      <c r="A1517" s="125"/>
      <c r="B1517" s="134"/>
      <c r="C1517" t="s">
        <v>2833</v>
      </c>
    </row>
    <row r="1518" spans="1:3" x14ac:dyDescent="0.25">
      <c r="A1518" s="125"/>
      <c r="B1518" s="134"/>
      <c r="C1518" t="s">
        <v>2834</v>
      </c>
    </row>
    <row r="1519" spans="1:3" x14ac:dyDescent="0.25">
      <c r="A1519" s="125"/>
      <c r="B1519" s="134"/>
    </row>
    <row r="1520" spans="1:3" x14ac:dyDescent="0.25">
      <c r="A1520" s="125"/>
      <c r="B1520" s="134"/>
      <c r="C1520" t="s">
        <v>1930</v>
      </c>
    </row>
  </sheetData>
  <mergeCells count="60">
    <mergeCell ref="E1:H3"/>
    <mergeCell ref="E458:E459"/>
    <mergeCell ref="E460:E461"/>
    <mergeCell ref="E463:E464"/>
    <mergeCell ref="E482:E485"/>
    <mergeCell ref="F484:F485"/>
    <mergeCell ref="G484:G485"/>
    <mergeCell ref="H484:H485"/>
    <mergeCell ref="E480:E481"/>
    <mergeCell ref="E478:E479"/>
    <mergeCell ref="B6:B405"/>
    <mergeCell ref="E1387:E1390"/>
    <mergeCell ref="F1387:F1390"/>
    <mergeCell ref="G1387:G1390"/>
    <mergeCell ref="C541:C558"/>
    <mergeCell ref="E465:E466"/>
    <mergeCell ref="E468:E469"/>
    <mergeCell ref="E471:E472"/>
    <mergeCell ref="C530:C532"/>
    <mergeCell ref="C533:C540"/>
    <mergeCell ref="E474:E475"/>
    <mergeCell ref="E476:E477"/>
    <mergeCell ref="C578:C580"/>
    <mergeCell ref="C581:C588"/>
    <mergeCell ref="C589:C606"/>
    <mergeCell ref="D793:F793"/>
    <mergeCell ref="E1377:E1379"/>
    <mergeCell ref="F1377:F1379"/>
    <mergeCell ref="F1409:F1410"/>
    <mergeCell ref="G1409:G1410"/>
    <mergeCell ref="G711:H711"/>
    <mergeCell ref="E1391:E1392"/>
    <mergeCell ref="F1391:F1392"/>
    <mergeCell ref="G1391:G1392"/>
    <mergeCell ref="E1393:E1396"/>
    <mergeCell ref="F1393:F1396"/>
    <mergeCell ref="G1393:G1396"/>
    <mergeCell ref="G1377:G1379"/>
    <mergeCell ref="E1398:E1401"/>
    <mergeCell ref="F1398:F1401"/>
    <mergeCell ref="G1398:G1401"/>
    <mergeCell ref="E1381:E1386"/>
    <mergeCell ref="F1381:F1386"/>
    <mergeCell ref="G1381:G1386"/>
    <mergeCell ref="E1419:E1420"/>
    <mergeCell ref="F1419:F1420"/>
    <mergeCell ref="G1419:G1420"/>
    <mergeCell ref="E1406:E1407"/>
    <mergeCell ref="F1406:F1407"/>
    <mergeCell ref="G1406:G1407"/>
    <mergeCell ref="E1415:E1418"/>
    <mergeCell ref="F1415:F1418"/>
    <mergeCell ref="G1415:G1418"/>
    <mergeCell ref="E1411:E1412"/>
    <mergeCell ref="F1411:F1412"/>
    <mergeCell ref="G1411:G1412"/>
    <mergeCell ref="E1413:E1414"/>
    <mergeCell ref="F1413:F1414"/>
    <mergeCell ref="G1413:G1414"/>
    <mergeCell ref="E1409:E1410"/>
  </mergeCells>
  <hyperlinks>
    <hyperlink ref="C1096" location="General!E775" display="Informacje techniczne" xr:uid="{00000000-0004-0000-0500-000000000000}"/>
    <hyperlink ref="F1381" r:id="rId1" xr:uid="{00000000-0004-0000-0500-000001000000}"/>
    <hyperlink ref="F1391" r:id="rId2" xr:uid="{00000000-0004-0000-0500-000002000000}"/>
    <hyperlink ref="F1393" r:id="rId3" xr:uid="{00000000-0004-0000-0500-000003000000}"/>
    <hyperlink ref="C212" r:id="rId4" xr:uid="{00000000-0004-0000-0500-000004000000}"/>
    <hyperlink ref="C213" r:id="rId5" xr:uid="{00000000-0004-0000-0500-000005000000}"/>
    <hyperlink ref="C1485" r:id="rId6" xr:uid="{7F36B0B5-2AB9-4AD1-B038-4B5547D5CBEB}"/>
    <hyperlink ref="C1010" r:id="rId7" display="Wizualizacja" xr:uid="{A61E779B-2D67-4EA9-8B78-820AA313E407}"/>
    <hyperlink ref="C1005" r:id="rId8" display="Wizualizacja &gt;&gt;&gt;" xr:uid="{24F4B2E3-51D4-4A4A-9498-FCA73CDA9ADE}"/>
    <hyperlink ref="C987" r:id="rId9" display="Wizualizacja &gt;&gt;&gt;" xr:uid="{3BCBEB55-4408-405F-BD3B-54FE67603EA7}"/>
  </hyperlinks>
  <pageMargins left="0.7" right="0.7" top="0.75" bottom="0.75" header="0.3" footer="0.3"/>
  <pageSetup paperSize="9" orientation="portrait" horizontalDpi="300" verticalDpi="300" r:id="rId1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20"/>
  <sheetViews>
    <sheetView zoomScaleNormal="100" workbookViewId="0">
      <selection activeCell="C7" sqref="C7"/>
    </sheetView>
  </sheetViews>
  <sheetFormatPr defaultRowHeight="15" outlineLevelRow="1" x14ac:dyDescent="0.25"/>
  <cols>
    <col min="1" max="1" width="7.85546875" customWidth="1"/>
    <col min="2" max="2" width="14.28515625" customWidth="1"/>
    <col min="3" max="3" width="131.5703125" customWidth="1"/>
    <col min="4" max="4" width="5.7109375" customWidth="1"/>
    <col min="5" max="5" width="33" customWidth="1"/>
    <col min="6" max="6" width="27.140625" customWidth="1"/>
    <col min="7" max="7" width="29.140625" customWidth="1"/>
    <col min="8" max="8" width="22.42578125" customWidth="1"/>
  </cols>
  <sheetData>
    <row r="1" spans="2:14" s="1" customFormat="1" ht="12.75" customHeight="1" x14ac:dyDescent="0.25">
      <c r="B1" s="72"/>
      <c r="C1" s="72"/>
      <c r="D1" s="71"/>
      <c r="E1" s="452" t="str">
        <f>IF('PL EN'!$B$1="Polski",CONCATENATE("Specyfikacja produków reklamowych Performance Wirtualna Polska Media S.A.",CHAR(10),"W celu zasięgnięcia dodatkowych informacji prosimy o kontakt z Biurem Reklamy,",CHAR(10),"reklama@grupawp.pl, tel. (+48) 22 57 63 900; fax (+48) 22 57 63 959"),CONCATENATE("Specification of performance advertising products of Wirtualna Polska Media S.A.",CHAR(10),"For further information please contact the Advertising Office of WP,",CHAR(10),"reklama@grupawp.pl, phone (+48) 22 57 63 900; fax (+48) 22 57 63 959"))</f>
        <v>Specyfikacja produków reklamowych Performance Wirtualna Polska Media S.A.
W celu zasięgnięcia dodatkowych informacji prosimy o kontakt z Biurem Reklamy,
reklama@grupawp.pl, tel. (+48) 22 57 63 900; fax (+48) 22 57 63 959</v>
      </c>
      <c r="F1" s="452"/>
      <c r="G1" s="452"/>
      <c r="H1" s="452"/>
      <c r="I1" s="5"/>
      <c r="J1" s="5"/>
      <c r="K1" s="5"/>
      <c r="L1" s="5"/>
      <c r="M1" s="5"/>
      <c r="N1" s="5"/>
    </row>
    <row r="2" spans="2:14" s="1" customFormat="1" ht="12.75" customHeight="1" x14ac:dyDescent="0.25">
      <c r="B2" s="72"/>
      <c r="C2" s="72"/>
      <c r="D2" s="71"/>
      <c r="E2" s="452"/>
      <c r="F2" s="452"/>
      <c r="G2" s="452"/>
      <c r="H2" s="452"/>
      <c r="I2" s="5"/>
      <c r="J2" s="5"/>
      <c r="K2" s="5"/>
      <c r="L2" s="5"/>
      <c r="M2" s="5"/>
      <c r="N2" s="5"/>
    </row>
    <row r="3" spans="2:14" s="1" customFormat="1" ht="12.75" customHeight="1" x14ac:dyDescent="0.25">
      <c r="B3" s="72"/>
      <c r="C3" s="72"/>
      <c r="D3" s="71"/>
      <c r="E3" s="452"/>
      <c r="F3" s="452"/>
      <c r="G3" s="452"/>
      <c r="H3" s="452"/>
      <c r="I3" s="5"/>
      <c r="J3" s="5"/>
      <c r="K3" s="5"/>
      <c r="L3" s="5"/>
      <c r="M3" s="5"/>
      <c r="N3" s="5"/>
    </row>
    <row r="4" spans="2:14" s="3" customFormat="1" ht="12.75" customHeight="1" x14ac:dyDescent="0.25">
      <c r="B4" s="73"/>
      <c r="C4" s="4" t="s">
        <v>1177</v>
      </c>
      <c r="D4" s="73"/>
      <c r="E4" s="73"/>
      <c r="F4" s="73"/>
      <c r="G4" s="73"/>
      <c r="H4" s="73"/>
      <c r="I4" s="73"/>
      <c r="J4" s="73"/>
      <c r="K4" s="73"/>
      <c r="L4" s="73"/>
      <c r="M4" s="73"/>
      <c r="N4" s="73"/>
    </row>
    <row r="6" spans="2:14" ht="18.75" x14ac:dyDescent="0.3">
      <c r="B6" s="505" t="s">
        <v>45</v>
      </c>
      <c r="C6" s="21" t="s">
        <v>2537</v>
      </c>
    </row>
    <row r="7" spans="2:14" x14ac:dyDescent="0.25">
      <c r="B7" s="505"/>
    </row>
    <row r="8" spans="2:14" ht="18.75" x14ac:dyDescent="0.3">
      <c r="B8" s="505"/>
      <c r="C8" s="21" t="s">
        <v>2538</v>
      </c>
    </row>
    <row r="9" spans="2:14" outlineLevel="1" x14ac:dyDescent="0.25">
      <c r="B9" s="505"/>
      <c r="C9" t="s">
        <v>1931</v>
      </c>
    </row>
    <row r="10" spans="2:14" outlineLevel="1" x14ac:dyDescent="0.25">
      <c r="B10" s="505"/>
      <c r="C10" t="s">
        <v>1932</v>
      </c>
    </row>
    <row r="11" spans="2:14" outlineLevel="1" x14ac:dyDescent="0.25">
      <c r="B11" s="505"/>
      <c r="C11" t="s">
        <v>1933</v>
      </c>
    </row>
    <row r="12" spans="2:14" outlineLevel="1" x14ac:dyDescent="0.25">
      <c r="B12" s="505"/>
      <c r="C12" t="s">
        <v>1934</v>
      </c>
    </row>
    <row r="13" spans="2:14" outlineLevel="1" x14ac:dyDescent="0.25">
      <c r="B13" s="505"/>
      <c r="C13" t="s">
        <v>1935</v>
      </c>
    </row>
    <row r="14" spans="2:14" outlineLevel="1" x14ac:dyDescent="0.25">
      <c r="B14" s="505"/>
      <c r="C14" t="s">
        <v>1936</v>
      </c>
    </row>
    <row r="15" spans="2:14" x14ac:dyDescent="0.25">
      <c r="B15" s="505"/>
    </row>
    <row r="16" spans="2:14" ht="18.75" x14ac:dyDescent="0.3">
      <c r="B16" s="505"/>
      <c r="C16" s="21" t="s">
        <v>2539</v>
      </c>
    </row>
    <row r="17" spans="2:3" ht="30" outlineLevel="1" x14ac:dyDescent="0.25">
      <c r="B17" s="505"/>
      <c r="C17" s="67" t="s">
        <v>1937</v>
      </c>
    </row>
    <row r="18" spans="2:3" x14ac:dyDescent="0.25">
      <c r="B18" s="505"/>
    </row>
    <row r="19" spans="2:3" ht="18.75" x14ac:dyDescent="0.3">
      <c r="B19" s="505"/>
      <c r="C19" s="21" t="s">
        <v>2540</v>
      </c>
    </row>
    <row r="20" spans="2:3" x14ac:dyDescent="0.25">
      <c r="B20" s="505"/>
      <c r="C20" t="s">
        <v>1938</v>
      </c>
    </row>
    <row r="21" spans="2:3" ht="30" x14ac:dyDescent="0.25">
      <c r="B21" s="505"/>
      <c r="C21" s="67" t="s">
        <v>1939</v>
      </c>
    </row>
    <row r="22" spans="2:3" x14ac:dyDescent="0.25">
      <c r="B22" s="505"/>
      <c r="C22" s="67" t="s">
        <v>2301</v>
      </c>
    </row>
    <row r="23" spans="2:3" x14ac:dyDescent="0.25">
      <c r="B23" s="505"/>
    </row>
    <row r="24" spans="2:3" x14ac:dyDescent="0.25">
      <c r="B24" s="505"/>
      <c r="C24" t="s">
        <v>1932</v>
      </c>
    </row>
    <row r="25" spans="2:3" x14ac:dyDescent="0.25">
      <c r="B25" s="505"/>
      <c r="C25" t="s">
        <v>1933</v>
      </c>
    </row>
    <row r="26" spans="2:3" x14ac:dyDescent="0.25">
      <c r="B26" s="505"/>
      <c r="C26" t="s">
        <v>1934</v>
      </c>
    </row>
    <row r="27" spans="2:3" x14ac:dyDescent="0.25">
      <c r="B27" s="505"/>
      <c r="C27" t="s">
        <v>1936</v>
      </c>
    </row>
    <row r="28" spans="2:3" ht="45" x14ac:dyDescent="0.25">
      <c r="B28" s="505"/>
      <c r="C28" s="67" t="s">
        <v>1940</v>
      </c>
    </row>
    <row r="29" spans="2:3" ht="30" x14ac:dyDescent="0.25">
      <c r="B29" s="505"/>
      <c r="C29" s="67" t="s">
        <v>1941</v>
      </c>
    </row>
    <row r="30" spans="2:3" x14ac:dyDescent="0.25">
      <c r="B30" s="505"/>
    </row>
    <row r="31" spans="2:3" ht="18.75" x14ac:dyDescent="0.3">
      <c r="B31" s="505"/>
      <c r="C31" s="21" t="s">
        <v>2541</v>
      </c>
    </row>
    <row r="32" spans="2:3" ht="30" outlineLevel="1" x14ac:dyDescent="0.25">
      <c r="B32" s="505"/>
      <c r="C32" s="67" t="s">
        <v>1942</v>
      </c>
    </row>
    <row r="33" spans="2:3" x14ac:dyDescent="0.25">
      <c r="B33" s="505"/>
    </row>
    <row r="34" spans="2:3" ht="18.75" x14ac:dyDescent="0.3">
      <c r="B34" s="505"/>
      <c r="C34" s="21" t="s">
        <v>2542</v>
      </c>
    </row>
    <row r="35" spans="2:3" ht="30" outlineLevel="1" x14ac:dyDescent="0.25">
      <c r="B35" s="505"/>
      <c r="C35" s="67" t="s">
        <v>1943</v>
      </c>
    </row>
    <row r="36" spans="2:3" x14ac:dyDescent="0.25">
      <c r="B36" s="505"/>
    </row>
    <row r="37" spans="2:3" ht="18.75" x14ac:dyDescent="0.3">
      <c r="B37" s="505"/>
      <c r="C37" s="21" t="s">
        <v>2543</v>
      </c>
    </row>
    <row r="38" spans="2:3" outlineLevel="1" x14ac:dyDescent="0.25">
      <c r="B38" s="505"/>
      <c r="C38" t="s">
        <v>1944</v>
      </c>
    </row>
    <row r="39" spans="2:3" outlineLevel="1" x14ac:dyDescent="0.25">
      <c r="B39" s="505"/>
      <c r="C39" t="s">
        <v>53</v>
      </c>
    </row>
    <row r="40" spans="2:3" outlineLevel="1" x14ac:dyDescent="0.25">
      <c r="B40" s="505"/>
      <c r="C40" t="s">
        <v>1945</v>
      </c>
    </row>
    <row r="41" spans="2:3" outlineLevel="1" x14ac:dyDescent="0.25">
      <c r="B41" s="505"/>
      <c r="C41" t="s">
        <v>1946</v>
      </c>
    </row>
    <row r="42" spans="2:3" outlineLevel="1" x14ac:dyDescent="0.25">
      <c r="B42" s="505"/>
      <c r="C42" t="s">
        <v>1947</v>
      </c>
    </row>
    <row r="43" spans="2:3" outlineLevel="1" x14ac:dyDescent="0.25">
      <c r="B43" s="505"/>
      <c r="C43" t="s">
        <v>57</v>
      </c>
    </row>
    <row r="44" spans="2:3" outlineLevel="1" x14ac:dyDescent="0.25">
      <c r="B44" s="505"/>
      <c r="C44" t="s">
        <v>1948</v>
      </c>
    </row>
    <row r="45" spans="2:3" outlineLevel="1" x14ac:dyDescent="0.25">
      <c r="B45" s="505"/>
      <c r="C45" t="s">
        <v>1949</v>
      </c>
    </row>
    <row r="46" spans="2:3" outlineLevel="1" x14ac:dyDescent="0.25">
      <c r="B46" s="505"/>
      <c r="C46" t="s">
        <v>1950</v>
      </c>
    </row>
    <row r="47" spans="2:3" x14ac:dyDescent="0.25">
      <c r="B47" s="505"/>
    </row>
    <row r="48" spans="2:3" ht="18.75" x14ac:dyDescent="0.3">
      <c r="B48" s="505"/>
      <c r="C48" s="21" t="s">
        <v>2544</v>
      </c>
    </row>
    <row r="49" spans="2:3" ht="60" outlineLevel="1" x14ac:dyDescent="0.25">
      <c r="B49" s="505"/>
      <c r="C49" s="67" t="s">
        <v>1184</v>
      </c>
    </row>
    <row r="50" spans="2:3" ht="45" outlineLevel="1" x14ac:dyDescent="0.25">
      <c r="B50" s="505"/>
      <c r="C50" s="67" t="s">
        <v>1185</v>
      </c>
    </row>
    <row r="51" spans="2:3" x14ac:dyDescent="0.25">
      <c r="B51" s="505"/>
    </row>
    <row r="52" spans="2:3" ht="18.75" x14ac:dyDescent="0.3">
      <c r="B52" s="505"/>
      <c r="C52" s="21" t="s">
        <v>2545</v>
      </c>
    </row>
    <row r="53" spans="2:3" ht="45" outlineLevel="1" x14ac:dyDescent="0.25">
      <c r="B53" s="505"/>
      <c r="C53" s="67" t="s">
        <v>1951</v>
      </c>
    </row>
    <row r="56" spans="2:3" ht="18.75" x14ac:dyDescent="0.3">
      <c r="B56" s="135"/>
      <c r="C56" s="21" t="s">
        <v>2546</v>
      </c>
    </row>
    <row r="57" spans="2:3" x14ac:dyDescent="0.25">
      <c r="B57" s="135"/>
    </row>
    <row r="58" spans="2:3" x14ac:dyDescent="0.25">
      <c r="B58" s="135"/>
      <c r="C58" s="20" t="s">
        <v>2476</v>
      </c>
    </row>
    <row r="59" spans="2:3" ht="45" x14ac:dyDescent="0.25">
      <c r="B59" s="135"/>
      <c r="C59" s="67" t="s">
        <v>1958</v>
      </c>
    </row>
    <row r="60" spans="2:3" x14ac:dyDescent="0.25">
      <c r="B60" s="135"/>
    </row>
    <row r="61" spans="2:3" x14ac:dyDescent="0.25">
      <c r="B61" s="135"/>
      <c r="C61" s="20" t="s">
        <v>2547</v>
      </c>
    </row>
    <row r="62" spans="2:3" x14ac:dyDescent="0.25">
      <c r="B62" s="135"/>
      <c r="C62" t="s">
        <v>1959</v>
      </c>
    </row>
    <row r="63" spans="2:3" x14ac:dyDescent="0.25">
      <c r="B63" s="135"/>
      <c r="C63" t="s">
        <v>1498</v>
      </c>
    </row>
    <row r="64" spans="2:3" x14ac:dyDescent="0.25">
      <c r="B64" s="135"/>
      <c r="C64" t="s">
        <v>1960</v>
      </c>
    </row>
    <row r="65" spans="1:3" x14ac:dyDescent="0.25">
      <c r="B65" s="135"/>
    </row>
    <row r="66" spans="1:3" x14ac:dyDescent="0.25">
      <c r="B66" s="135"/>
      <c r="C66" t="s">
        <v>1961</v>
      </c>
    </row>
    <row r="67" spans="1:3" ht="30" x14ac:dyDescent="0.25">
      <c r="B67" s="135"/>
      <c r="C67" s="67" t="s">
        <v>1962</v>
      </c>
    </row>
    <row r="68" spans="1:3" ht="30" x14ac:dyDescent="0.25">
      <c r="B68" s="135"/>
      <c r="C68" s="67" t="s">
        <v>1964</v>
      </c>
    </row>
    <row r="69" spans="1:3" ht="30" x14ac:dyDescent="0.25">
      <c r="B69" s="135"/>
      <c r="C69" s="67" t="s">
        <v>1963</v>
      </c>
    </row>
    <row r="70" spans="1:3" x14ac:dyDescent="0.25">
      <c r="B70" s="135"/>
      <c r="C70" t="s">
        <v>1965</v>
      </c>
    </row>
    <row r="71" spans="1:3" x14ac:dyDescent="0.25">
      <c r="B71" s="135"/>
      <c r="C71" t="s">
        <v>1966</v>
      </c>
    </row>
    <row r="72" spans="1:3" x14ac:dyDescent="0.25">
      <c r="B72" s="135"/>
      <c r="C72" t="s">
        <v>1967</v>
      </c>
    </row>
    <row r="73" spans="1:3" x14ac:dyDescent="0.25">
      <c r="B73" s="135"/>
      <c r="C73" t="s">
        <v>1968</v>
      </c>
    </row>
    <row r="74" spans="1:3" x14ac:dyDescent="0.25">
      <c r="B74" s="135"/>
    </row>
    <row r="75" spans="1:3" ht="30" x14ac:dyDescent="0.25">
      <c r="A75" s="125"/>
      <c r="B75" s="135"/>
      <c r="C75" s="67" t="s">
        <v>1969</v>
      </c>
    </row>
    <row r="76" spans="1:3" x14ac:dyDescent="0.25">
      <c r="A76" s="125"/>
      <c r="B76" s="135"/>
    </row>
    <row r="77" spans="1:3" x14ac:dyDescent="0.25">
      <c r="A77" s="125"/>
      <c r="B77" s="135"/>
      <c r="C77" s="20" t="s">
        <v>2548</v>
      </c>
    </row>
    <row r="78" spans="1:3" ht="30" x14ac:dyDescent="0.25">
      <c r="A78" s="125"/>
      <c r="B78" s="135"/>
      <c r="C78" s="67" t="s">
        <v>2243</v>
      </c>
    </row>
    <row r="79" spans="1:3" x14ac:dyDescent="0.25">
      <c r="A79" s="125"/>
      <c r="B79" s="135"/>
      <c r="C79" t="s">
        <v>1498</v>
      </c>
    </row>
    <row r="80" spans="1:3" x14ac:dyDescent="0.25">
      <c r="A80" s="125"/>
      <c r="B80" s="135"/>
      <c r="C80" t="s">
        <v>2138</v>
      </c>
    </row>
    <row r="81" spans="1:3" x14ac:dyDescent="0.25">
      <c r="A81" s="125"/>
      <c r="B81" s="135"/>
    </row>
    <row r="82" spans="1:3" x14ac:dyDescent="0.25">
      <c r="A82" s="125"/>
      <c r="B82" s="135"/>
      <c r="C82" t="s">
        <v>2139</v>
      </c>
    </row>
    <row r="83" spans="1:3" x14ac:dyDescent="0.25">
      <c r="A83" s="125"/>
      <c r="B83" s="135"/>
      <c r="C83" t="s">
        <v>2140</v>
      </c>
    </row>
    <row r="84" spans="1:3" ht="30" x14ac:dyDescent="0.25">
      <c r="A84" s="125"/>
      <c r="B84" s="135"/>
      <c r="C84" s="67" t="s">
        <v>2141</v>
      </c>
    </row>
    <row r="85" spans="1:3" x14ac:dyDescent="0.25">
      <c r="A85" s="125"/>
      <c r="B85" s="135"/>
      <c r="C85" t="s">
        <v>2264</v>
      </c>
    </row>
    <row r="86" spans="1:3" ht="30" x14ac:dyDescent="0.25">
      <c r="A86" s="125"/>
      <c r="B86" s="135"/>
      <c r="C86" s="67" t="s">
        <v>2142</v>
      </c>
    </row>
    <row r="87" spans="1:3" x14ac:dyDescent="0.25">
      <c r="A87" s="125"/>
      <c r="B87" s="135"/>
      <c r="C87" t="s">
        <v>2143</v>
      </c>
    </row>
    <row r="88" spans="1:3" x14ac:dyDescent="0.25">
      <c r="A88" s="125"/>
      <c r="B88" s="135"/>
      <c r="C88" t="s">
        <v>2244</v>
      </c>
    </row>
    <row r="89" spans="1:3" x14ac:dyDescent="0.25">
      <c r="A89" s="125"/>
      <c r="B89" s="135"/>
      <c r="C89" t="s">
        <v>2144</v>
      </c>
    </row>
    <row r="90" spans="1:3" x14ac:dyDescent="0.25">
      <c r="A90" s="125"/>
      <c r="B90" s="135"/>
    </row>
    <row r="91" spans="1:3" x14ac:dyDescent="0.25">
      <c r="A91" s="125"/>
      <c r="B91" s="135"/>
      <c r="C91" s="20" t="s">
        <v>2549</v>
      </c>
    </row>
    <row r="92" spans="1:3" ht="30" x14ac:dyDescent="0.25">
      <c r="A92" s="125"/>
      <c r="B92" s="135"/>
      <c r="C92" s="67" t="s">
        <v>1978</v>
      </c>
    </row>
    <row r="93" spans="1:3" x14ac:dyDescent="0.25">
      <c r="A93" s="125"/>
      <c r="B93" s="135"/>
      <c r="C93" t="s">
        <v>1498</v>
      </c>
    </row>
    <row r="94" spans="1:3" ht="60" x14ac:dyDescent="0.25">
      <c r="A94" s="125"/>
      <c r="B94" s="135"/>
      <c r="C94" s="67" t="s">
        <v>1979</v>
      </c>
    </row>
    <row r="95" spans="1:3" x14ac:dyDescent="0.25">
      <c r="A95" s="125"/>
      <c r="B95" s="135"/>
      <c r="C95" s="67"/>
    </row>
    <row r="96" spans="1:3" x14ac:dyDescent="0.25">
      <c r="A96" s="125"/>
      <c r="B96" s="135"/>
      <c r="C96" s="204" t="s">
        <v>2550</v>
      </c>
    </row>
    <row r="97" spans="1:3" x14ac:dyDescent="0.25">
      <c r="A97" s="125"/>
      <c r="B97" s="135"/>
      <c r="C97" s="67" t="s">
        <v>1981</v>
      </c>
    </row>
    <row r="98" spans="1:3" x14ac:dyDescent="0.25">
      <c r="A98" s="125"/>
      <c r="B98" s="135"/>
      <c r="C98" s="67" t="s">
        <v>1498</v>
      </c>
    </row>
    <row r="99" spans="1:3" ht="75" x14ac:dyDescent="0.25">
      <c r="A99" s="125"/>
      <c r="B99" s="135"/>
      <c r="C99" s="67" t="s">
        <v>1983</v>
      </c>
    </row>
    <row r="100" spans="1:3" x14ac:dyDescent="0.25">
      <c r="A100" s="125"/>
      <c r="B100" s="135"/>
      <c r="C100" s="41"/>
    </row>
    <row r="101" spans="1:3" x14ac:dyDescent="0.25">
      <c r="A101" s="125"/>
      <c r="B101" s="135"/>
      <c r="C101" s="136" t="s">
        <v>2551</v>
      </c>
    </row>
    <row r="102" spans="1:3" ht="45" x14ac:dyDescent="0.25">
      <c r="A102" s="125"/>
      <c r="B102" s="135"/>
      <c r="C102" s="256" t="s">
        <v>2245</v>
      </c>
    </row>
    <row r="103" spans="1:3" x14ac:dyDescent="0.25">
      <c r="A103" s="125"/>
      <c r="B103" s="135"/>
      <c r="C103" s="136"/>
    </row>
    <row r="104" spans="1:3" x14ac:dyDescent="0.25">
      <c r="A104" s="125"/>
      <c r="B104" s="135"/>
      <c r="C104" s="251" t="s">
        <v>2145</v>
      </c>
    </row>
    <row r="105" spans="1:3" x14ac:dyDescent="0.25">
      <c r="A105" s="125"/>
      <c r="B105" s="135"/>
      <c r="C105" s="251" t="s">
        <v>2146</v>
      </c>
    </row>
    <row r="106" spans="1:3" ht="30" x14ac:dyDescent="0.25">
      <c r="A106" s="125"/>
      <c r="B106" s="135"/>
      <c r="C106" s="262" t="s">
        <v>2277</v>
      </c>
    </row>
    <row r="107" spans="1:3" x14ac:dyDescent="0.25">
      <c r="A107" s="125"/>
      <c r="B107" s="135"/>
      <c r="C107" s="138"/>
    </row>
    <row r="108" spans="1:3" x14ac:dyDescent="0.25">
      <c r="A108" s="125"/>
      <c r="B108" s="135"/>
      <c r="C108" s="257" t="s">
        <v>2246</v>
      </c>
    </row>
    <row r="109" spans="1:3" ht="30" x14ac:dyDescent="0.25">
      <c r="A109" s="125"/>
      <c r="B109" s="135"/>
      <c r="C109" s="262" t="s">
        <v>2273</v>
      </c>
    </row>
    <row r="110" spans="1:3" x14ac:dyDescent="0.25">
      <c r="A110" s="125"/>
      <c r="B110" s="135"/>
      <c r="C110" s="251" t="s">
        <v>2154</v>
      </c>
    </row>
    <row r="111" spans="1:3" x14ac:dyDescent="0.25">
      <c r="A111" s="125"/>
      <c r="B111" s="135"/>
      <c r="C111" s="41"/>
    </row>
    <row r="112" spans="1:3" x14ac:dyDescent="0.25">
      <c r="A112" s="125"/>
      <c r="B112" s="135"/>
      <c r="C112" s="20" t="s">
        <v>2535</v>
      </c>
    </row>
    <row r="113" spans="1:3" ht="60" x14ac:dyDescent="0.25">
      <c r="A113" s="125"/>
      <c r="B113" s="135"/>
      <c r="C113" s="67" t="s">
        <v>1971</v>
      </c>
    </row>
    <row r="114" spans="1:3" x14ac:dyDescent="0.25">
      <c r="A114" s="125"/>
      <c r="B114" s="135"/>
    </row>
    <row r="115" spans="1:3" x14ac:dyDescent="0.25">
      <c r="A115" s="125"/>
      <c r="B115" s="135"/>
      <c r="C115" t="s">
        <v>2149</v>
      </c>
    </row>
    <row r="116" spans="1:3" x14ac:dyDescent="0.25">
      <c r="A116" s="125"/>
      <c r="B116" s="135"/>
      <c r="C116" t="s">
        <v>2151</v>
      </c>
    </row>
    <row r="117" spans="1:3" x14ac:dyDescent="0.25">
      <c r="A117" s="125"/>
      <c r="B117" s="135"/>
      <c r="C117" t="s">
        <v>2150</v>
      </c>
    </row>
    <row r="118" spans="1:3" x14ac:dyDescent="0.25">
      <c r="A118" s="125"/>
      <c r="B118" s="135"/>
      <c r="C118" t="s">
        <v>1970</v>
      </c>
    </row>
    <row r="119" spans="1:3" x14ac:dyDescent="0.25">
      <c r="A119" s="125"/>
      <c r="B119" s="135"/>
    </row>
    <row r="120" spans="1:3" x14ac:dyDescent="0.25">
      <c r="A120" s="125"/>
      <c r="B120" s="135"/>
      <c r="C120" s="20" t="s">
        <v>2536</v>
      </c>
    </row>
    <row r="121" spans="1:3" x14ac:dyDescent="0.25">
      <c r="A121" s="125"/>
      <c r="B121" s="135"/>
      <c r="C121" s="252" t="s">
        <v>2155</v>
      </c>
    </row>
    <row r="122" spans="1:3" x14ac:dyDescent="0.25">
      <c r="A122" s="125"/>
      <c r="B122" s="135"/>
      <c r="C122" s="252" t="s">
        <v>2156</v>
      </c>
    </row>
    <row r="123" spans="1:3" x14ac:dyDescent="0.25">
      <c r="A123" s="125"/>
      <c r="B123" s="135"/>
      <c r="C123" s="252" t="s">
        <v>2157</v>
      </c>
    </row>
    <row r="124" spans="1:3" x14ac:dyDescent="0.25">
      <c r="A124" s="125"/>
      <c r="B124" s="135"/>
      <c r="C124" s="195"/>
    </row>
    <row r="125" spans="1:3" x14ac:dyDescent="0.25">
      <c r="A125" s="125"/>
      <c r="B125" s="135"/>
      <c r="C125" s="252" t="s">
        <v>2158</v>
      </c>
    </row>
    <row r="126" spans="1:3" x14ac:dyDescent="0.25">
      <c r="A126" s="125"/>
      <c r="B126" s="135"/>
      <c r="C126" s="252" t="s">
        <v>2159</v>
      </c>
    </row>
    <row r="127" spans="1:3" x14ac:dyDescent="0.25">
      <c r="A127" s="125"/>
      <c r="B127" s="135"/>
      <c r="C127" s="252" t="s">
        <v>2160</v>
      </c>
    </row>
    <row r="128" spans="1:3" x14ac:dyDescent="0.25">
      <c r="A128" s="125"/>
      <c r="B128" s="135"/>
      <c r="C128" s="195" t="s">
        <v>974</v>
      </c>
    </row>
    <row r="129" spans="1:3" x14ac:dyDescent="0.25">
      <c r="A129" s="125"/>
      <c r="B129" s="135"/>
      <c r="C129" s="252" t="s">
        <v>2161</v>
      </c>
    </row>
    <row r="130" spans="1:3" x14ac:dyDescent="0.25">
      <c r="A130" s="125"/>
      <c r="B130" s="135"/>
      <c r="C130" s="252" t="s">
        <v>2162</v>
      </c>
    </row>
    <row r="131" spans="1:3" x14ac:dyDescent="0.25">
      <c r="A131" s="125"/>
      <c r="B131" s="135"/>
      <c r="C131" s="252" t="s">
        <v>2163</v>
      </c>
    </row>
    <row r="132" spans="1:3" x14ac:dyDescent="0.25">
      <c r="A132" s="125"/>
      <c r="B132" s="135"/>
      <c r="C132" s="252" t="s">
        <v>2164</v>
      </c>
    </row>
    <row r="133" spans="1:3" x14ac:dyDescent="0.25">
      <c r="A133" s="125"/>
      <c r="B133" s="135"/>
      <c r="C133" s="252" t="s">
        <v>2165</v>
      </c>
    </row>
    <row r="134" spans="1:3" ht="45" customHeight="1" x14ac:dyDescent="0.25">
      <c r="A134" s="125"/>
      <c r="B134" s="135"/>
      <c r="C134" s="258" t="s">
        <v>2247</v>
      </c>
    </row>
    <row r="135" spans="1:3" x14ac:dyDescent="0.25">
      <c r="A135" s="125"/>
      <c r="B135" s="135"/>
      <c r="C135" s="252" t="s">
        <v>2166</v>
      </c>
    </row>
    <row r="136" spans="1:3" x14ac:dyDescent="0.25">
      <c r="A136" s="125"/>
      <c r="B136" s="135"/>
      <c r="C136" s="252" t="s">
        <v>2167</v>
      </c>
    </row>
    <row r="137" spans="1:3" ht="75" customHeight="1" x14ac:dyDescent="0.25">
      <c r="A137" s="125"/>
      <c r="B137" s="135"/>
      <c r="C137" s="399" t="s">
        <v>2822</v>
      </c>
    </row>
    <row r="138" spans="1:3" x14ac:dyDescent="0.25">
      <c r="A138" s="125"/>
      <c r="B138" s="135"/>
      <c r="C138" s="252" t="s">
        <v>2168</v>
      </c>
    </row>
    <row r="139" spans="1:3" x14ac:dyDescent="0.25">
      <c r="A139" s="125"/>
      <c r="B139" s="135"/>
    </row>
    <row r="140" spans="1:3" x14ac:dyDescent="0.25">
      <c r="A140" s="125"/>
      <c r="B140" s="135"/>
      <c r="C140" s="20" t="s">
        <v>2663</v>
      </c>
    </row>
    <row r="141" spans="1:3" x14ac:dyDescent="0.25">
      <c r="A141" s="125"/>
      <c r="B141" s="135"/>
      <c r="C141" s="394" t="s">
        <v>2737</v>
      </c>
    </row>
    <row r="142" spans="1:3" x14ac:dyDescent="0.25">
      <c r="A142" s="125"/>
      <c r="B142" s="135"/>
      <c r="C142" s="393" t="s">
        <v>2716</v>
      </c>
    </row>
    <row r="143" spans="1:3" x14ac:dyDescent="0.25">
      <c r="A143" s="125"/>
      <c r="B143" s="135"/>
      <c r="C143" s="393" t="s">
        <v>2717</v>
      </c>
    </row>
    <row r="144" spans="1:3" x14ac:dyDescent="0.25">
      <c r="A144" s="125"/>
      <c r="B144" s="135"/>
      <c r="C144" s="393" t="s">
        <v>2718</v>
      </c>
    </row>
    <row r="145" spans="1:3" x14ac:dyDescent="0.25">
      <c r="A145" s="125"/>
      <c r="B145" s="135"/>
      <c r="C145" s="393" t="s">
        <v>2720</v>
      </c>
    </row>
    <row r="146" spans="1:3" x14ac:dyDescent="0.25">
      <c r="A146" s="125"/>
      <c r="B146" s="135"/>
    </row>
    <row r="147" spans="1:3" x14ac:dyDescent="0.25">
      <c r="A147" s="125"/>
      <c r="B147" s="135"/>
      <c r="C147" s="393" t="s">
        <v>2721</v>
      </c>
    </row>
    <row r="148" spans="1:3" x14ac:dyDescent="0.25">
      <c r="A148" s="125"/>
      <c r="B148" s="135"/>
      <c r="C148" s="393" t="s">
        <v>2722</v>
      </c>
    </row>
    <row r="149" spans="1:3" x14ac:dyDescent="0.25">
      <c r="A149" s="125"/>
      <c r="B149" s="135"/>
      <c r="C149" s="393" t="s">
        <v>2723</v>
      </c>
    </row>
    <row r="150" spans="1:3" x14ac:dyDescent="0.25">
      <c r="A150" s="125"/>
      <c r="B150" s="135"/>
      <c r="C150" s="393" t="s">
        <v>2724</v>
      </c>
    </row>
    <row r="151" spans="1:3" x14ac:dyDescent="0.25">
      <c r="A151" s="125"/>
      <c r="B151" s="135"/>
      <c r="C151" s="393" t="s">
        <v>2725</v>
      </c>
    </row>
    <row r="152" spans="1:3" x14ac:dyDescent="0.25">
      <c r="A152" s="125"/>
      <c r="B152" s="135"/>
    </row>
    <row r="153" spans="1:3" x14ac:dyDescent="0.25">
      <c r="A153" s="125"/>
      <c r="B153" s="135"/>
      <c r="C153" s="20" t="s">
        <v>2688</v>
      </c>
    </row>
    <row r="154" spans="1:3" ht="30" customHeight="1" x14ac:dyDescent="0.25">
      <c r="A154" s="125"/>
      <c r="B154" s="135"/>
      <c r="C154" s="67" t="s">
        <v>2357</v>
      </c>
    </row>
    <row r="155" spans="1:3" ht="30" x14ac:dyDescent="0.25">
      <c r="B155" s="135"/>
      <c r="C155" s="67" t="s">
        <v>2358</v>
      </c>
    </row>
    <row r="156" spans="1:3" x14ac:dyDescent="0.25">
      <c r="B156" s="135"/>
    </row>
    <row r="157" spans="1:3" x14ac:dyDescent="0.25">
      <c r="B157" s="135"/>
      <c r="C157" t="s">
        <v>1972</v>
      </c>
    </row>
    <row r="158" spans="1:3" x14ac:dyDescent="0.25">
      <c r="B158" s="135"/>
      <c r="C158" t="s">
        <v>1973</v>
      </c>
    </row>
    <row r="159" spans="1:3" x14ac:dyDescent="0.25">
      <c r="B159" s="135"/>
      <c r="C159" t="s">
        <v>1974</v>
      </c>
    </row>
    <row r="160" spans="1:3" x14ac:dyDescent="0.25">
      <c r="B160" s="135"/>
      <c r="C160" t="s">
        <v>1975</v>
      </c>
    </row>
    <row r="161" spans="1:3" x14ac:dyDescent="0.25">
      <c r="B161" s="135"/>
      <c r="C161" t="s">
        <v>184</v>
      </c>
    </row>
    <row r="162" spans="1:3" x14ac:dyDescent="0.25">
      <c r="B162" s="135"/>
    </row>
    <row r="163" spans="1:3" x14ac:dyDescent="0.25">
      <c r="B163" s="135"/>
      <c r="C163" t="s">
        <v>1976</v>
      </c>
    </row>
    <row r="164" spans="1:3" x14ac:dyDescent="0.25">
      <c r="B164" s="135"/>
    </row>
    <row r="165" spans="1:3" x14ac:dyDescent="0.25">
      <c r="A165" s="125"/>
      <c r="B165" s="135"/>
      <c r="C165" s="20" t="s">
        <v>2689</v>
      </c>
    </row>
    <row r="166" spans="1:3" x14ac:dyDescent="0.25">
      <c r="A166" s="125"/>
      <c r="B166" s="135"/>
      <c r="C166" s="20" t="s">
        <v>2666</v>
      </c>
    </row>
    <row r="167" spans="1:3" ht="45" x14ac:dyDescent="0.25">
      <c r="A167" s="125"/>
      <c r="B167" s="135"/>
      <c r="C167" s="261" t="s">
        <v>2278</v>
      </c>
    </row>
    <row r="168" spans="1:3" x14ac:dyDescent="0.25">
      <c r="A168" s="125"/>
      <c r="B168" s="135"/>
      <c r="C168" s="20"/>
    </row>
    <row r="169" spans="1:3" x14ac:dyDescent="0.25">
      <c r="A169" s="125"/>
      <c r="B169" s="135"/>
      <c r="C169" s="252" t="s">
        <v>2169</v>
      </c>
    </row>
    <row r="170" spans="1:3" x14ac:dyDescent="0.25">
      <c r="A170" s="125"/>
      <c r="B170" s="135"/>
      <c r="C170" s="196" t="s">
        <v>984</v>
      </c>
    </row>
    <row r="171" spans="1:3" x14ac:dyDescent="0.25">
      <c r="A171" s="125"/>
      <c r="B171" s="135"/>
      <c r="C171" s="196" t="s">
        <v>985</v>
      </c>
    </row>
    <row r="172" spans="1:3" x14ac:dyDescent="0.25">
      <c r="A172" s="125"/>
      <c r="B172" s="135"/>
      <c r="C172" s="20"/>
    </row>
    <row r="173" spans="1:3" ht="30" x14ac:dyDescent="0.25">
      <c r="A173" s="125"/>
      <c r="B173" s="135"/>
      <c r="C173" s="253" t="s">
        <v>2170</v>
      </c>
    </row>
    <row r="174" spans="1:3" x14ac:dyDescent="0.25">
      <c r="A174" s="125"/>
      <c r="B174" s="135"/>
      <c r="C174" s="252" t="s">
        <v>2171</v>
      </c>
    </row>
    <row r="175" spans="1:3" x14ac:dyDescent="0.25">
      <c r="A175" s="125"/>
      <c r="B175" s="135"/>
      <c r="C175" s="252" t="s">
        <v>2172</v>
      </c>
    </row>
    <row r="176" spans="1:3" x14ac:dyDescent="0.25">
      <c r="A176" s="125"/>
      <c r="B176" s="135"/>
      <c r="C176" s="252" t="s">
        <v>2173</v>
      </c>
    </row>
    <row r="177" spans="1:3" x14ac:dyDescent="0.25">
      <c r="A177" s="125"/>
      <c r="B177" s="135"/>
      <c r="C177" s="254" t="s">
        <v>2174</v>
      </c>
    </row>
    <row r="178" spans="1:3" x14ac:dyDescent="0.25">
      <c r="A178" s="125"/>
      <c r="B178" s="135"/>
      <c r="C178" s="259" t="s">
        <v>2248</v>
      </c>
    </row>
    <row r="179" spans="1:3" ht="30" x14ac:dyDescent="0.25">
      <c r="A179" s="125"/>
      <c r="B179" s="135"/>
      <c r="C179" s="255" t="s">
        <v>2249</v>
      </c>
    </row>
    <row r="180" spans="1:3" x14ac:dyDescent="0.25">
      <c r="A180" s="125"/>
      <c r="B180" s="135"/>
      <c r="C180" s="260" t="s">
        <v>2250</v>
      </c>
    </row>
    <row r="181" spans="1:3" x14ac:dyDescent="0.25">
      <c r="A181" s="125"/>
      <c r="B181" s="135"/>
      <c r="C181" s="254" t="s">
        <v>2175</v>
      </c>
    </row>
    <row r="182" spans="1:3" x14ac:dyDescent="0.25">
      <c r="A182" s="125"/>
      <c r="B182" s="135"/>
      <c r="C182" s="254" t="s">
        <v>2176</v>
      </c>
    </row>
    <row r="183" spans="1:3" x14ac:dyDescent="0.25">
      <c r="A183" s="125"/>
      <c r="B183" s="135"/>
      <c r="C183" s="252" t="s">
        <v>2177</v>
      </c>
    </row>
    <row r="184" spans="1:3" x14ac:dyDescent="0.25">
      <c r="A184" s="125"/>
      <c r="B184" s="135"/>
      <c r="C184" s="20"/>
    </row>
    <row r="185" spans="1:3" x14ac:dyDescent="0.25">
      <c r="A185" s="125"/>
      <c r="B185" s="135"/>
      <c r="C185" s="252" t="s">
        <v>2178</v>
      </c>
    </row>
    <row r="186" spans="1:3" x14ac:dyDescent="0.25">
      <c r="A186" s="125"/>
      <c r="B186" s="135"/>
      <c r="C186" s="252" t="s">
        <v>2179</v>
      </c>
    </row>
    <row r="187" spans="1:3" x14ac:dyDescent="0.25">
      <c r="A187" s="125"/>
      <c r="B187" s="135"/>
      <c r="C187" s="139"/>
    </row>
    <row r="188" spans="1:3" x14ac:dyDescent="0.25">
      <c r="A188" s="125"/>
      <c r="B188" s="135"/>
      <c r="C188" s="252" t="s">
        <v>2180</v>
      </c>
    </row>
    <row r="189" spans="1:3" x14ac:dyDescent="0.25">
      <c r="A189" s="125"/>
      <c r="B189" s="135"/>
      <c r="C189" s="20"/>
    </row>
    <row r="190" spans="1:3" x14ac:dyDescent="0.25">
      <c r="A190" s="125"/>
      <c r="B190" s="135"/>
      <c r="C190" s="139" t="s">
        <v>870</v>
      </c>
    </row>
    <row r="191" spans="1:3" x14ac:dyDescent="0.25">
      <c r="A191" s="125"/>
      <c r="B191" s="135"/>
      <c r="C191" s="252" t="s">
        <v>2181</v>
      </c>
    </row>
    <row r="192" spans="1:3" x14ac:dyDescent="0.25">
      <c r="A192" s="125"/>
      <c r="B192" s="135"/>
      <c r="C192" s="322" t="s">
        <v>2305</v>
      </c>
    </row>
    <row r="193" spans="1:3" x14ac:dyDescent="0.25">
      <c r="A193" s="125"/>
      <c r="B193" s="135"/>
      <c r="C193" s="252" t="s">
        <v>2182</v>
      </c>
    </row>
    <row r="194" spans="1:3" x14ac:dyDescent="0.25">
      <c r="A194" s="125"/>
      <c r="B194" s="135"/>
      <c r="C194" s="252" t="s">
        <v>2183</v>
      </c>
    </row>
    <row r="195" spans="1:3" x14ac:dyDescent="0.25">
      <c r="A195" s="125"/>
      <c r="B195" s="135"/>
      <c r="C195" s="20"/>
    </row>
    <row r="196" spans="1:3" x14ac:dyDescent="0.25">
      <c r="A196" s="125"/>
      <c r="B196" s="135"/>
      <c r="C196" s="252" t="s">
        <v>2088</v>
      </c>
    </row>
    <row r="197" spans="1:3" x14ac:dyDescent="0.25">
      <c r="A197" s="125"/>
      <c r="B197" s="135"/>
      <c r="C197" s="252" t="s">
        <v>2184</v>
      </c>
    </row>
    <row r="198" spans="1:3" x14ac:dyDescent="0.25">
      <c r="A198" s="125"/>
      <c r="B198" s="135"/>
      <c r="C198" s="252" t="s">
        <v>2185</v>
      </c>
    </row>
    <row r="199" spans="1:3" x14ac:dyDescent="0.25">
      <c r="A199" s="125"/>
      <c r="B199" s="135"/>
      <c r="C199" s="252" t="s">
        <v>2186</v>
      </c>
    </row>
    <row r="200" spans="1:3" x14ac:dyDescent="0.25">
      <c r="A200" s="125"/>
      <c r="B200" s="135"/>
      <c r="C200" s="252" t="s">
        <v>2187</v>
      </c>
    </row>
    <row r="201" spans="1:3" x14ac:dyDescent="0.25">
      <c r="A201" s="125"/>
      <c r="B201" s="135"/>
      <c r="C201" s="20"/>
    </row>
    <row r="202" spans="1:3" x14ac:dyDescent="0.25">
      <c r="A202" s="125"/>
      <c r="B202" s="135"/>
      <c r="C202" s="139" t="s">
        <v>876</v>
      </c>
    </row>
    <row r="203" spans="1:3" x14ac:dyDescent="0.25">
      <c r="A203" s="125"/>
      <c r="B203" s="135"/>
      <c r="C203" s="252" t="s">
        <v>2188</v>
      </c>
    </row>
    <row r="204" spans="1:3" x14ac:dyDescent="0.25">
      <c r="A204" s="125"/>
      <c r="B204" s="135"/>
      <c r="C204" s="252" t="s">
        <v>2189</v>
      </c>
    </row>
    <row r="205" spans="1:3" x14ac:dyDescent="0.25">
      <c r="A205" s="125"/>
      <c r="B205" s="135"/>
      <c r="C205" s="20"/>
    </row>
    <row r="206" spans="1:3" x14ac:dyDescent="0.25">
      <c r="A206" s="125"/>
      <c r="B206" s="135"/>
      <c r="C206" s="252" t="s">
        <v>2190</v>
      </c>
    </row>
    <row r="207" spans="1:3" x14ac:dyDescent="0.25">
      <c r="A207" s="125"/>
      <c r="B207" s="135"/>
      <c r="C207" s="252" t="s">
        <v>2191</v>
      </c>
    </row>
    <row r="208" spans="1:3" x14ac:dyDescent="0.25">
      <c r="A208" s="125"/>
      <c r="B208" s="135"/>
      <c r="C208" s="252" t="s">
        <v>2192</v>
      </c>
    </row>
    <row r="209" spans="1:3" x14ac:dyDescent="0.25">
      <c r="A209" s="125"/>
      <c r="B209" s="135"/>
      <c r="C209" s="139"/>
    </row>
    <row r="210" spans="1:3" x14ac:dyDescent="0.25">
      <c r="B210" s="135"/>
      <c r="C210" s="20" t="s">
        <v>2781</v>
      </c>
    </row>
    <row r="211" spans="1:3" ht="30" x14ac:dyDescent="0.25">
      <c r="B211" s="135"/>
      <c r="C211" s="67" t="s">
        <v>1990</v>
      </c>
    </row>
    <row r="212" spans="1:3" x14ac:dyDescent="0.25">
      <c r="B212" s="135"/>
      <c r="C212" t="s">
        <v>1991</v>
      </c>
    </row>
    <row r="213" spans="1:3" x14ac:dyDescent="0.25">
      <c r="B213" s="135"/>
      <c r="C213" t="s">
        <v>1989</v>
      </c>
    </row>
    <row r="214" spans="1:3" x14ac:dyDescent="0.25">
      <c r="B214" s="135"/>
      <c r="C214" t="s">
        <v>1976</v>
      </c>
    </row>
    <row r="215" spans="1:3" x14ac:dyDescent="0.25">
      <c r="B215" s="135"/>
    </row>
    <row r="216" spans="1:3" x14ac:dyDescent="0.25">
      <c r="B216" s="135"/>
      <c r="C216" s="20" t="s">
        <v>2782</v>
      </c>
    </row>
    <row r="217" spans="1:3" ht="45" x14ac:dyDescent="0.25">
      <c r="B217" s="135"/>
      <c r="C217" s="67" t="s">
        <v>1992</v>
      </c>
    </row>
    <row r="218" spans="1:3" x14ac:dyDescent="0.25">
      <c r="B218" s="135"/>
      <c r="C218" t="s">
        <v>1993</v>
      </c>
    </row>
    <row r="219" spans="1:3" x14ac:dyDescent="0.25">
      <c r="B219" s="135"/>
      <c r="C219" t="s">
        <v>1994</v>
      </c>
    </row>
    <row r="220" spans="1:3" x14ac:dyDescent="0.25">
      <c r="A220" s="125"/>
      <c r="B220" s="135"/>
      <c r="C220" t="s">
        <v>1976</v>
      </c>
    </row>
    <row r="221" spans="1:3" x14ac:dyDescent="0.25">
      <c r="A221" s="125"/>
      <c r="B221" s="135"/>
    </row>
    <row r="222" spans="1:3" x14ac:dyDescent="0.25">
      <c r="A222" s="125"/>
      <c r="B222" s="135"/>
      <c r="C222" s="20" t="s">
        <v>2787</v>
      </c>
    </row>
    <row r="223" spans="1:3" x14ac:dyDescent="0.25">
      <c r="A223" s="125"/>
      <c r="B223" s="135"/>
      <c r="C223" t="s">
        <v>2193</v>
      </c>
    </row>
    <row r="224" spans="1:3" x14ac:dyDescent="0.25">
      <c r="A224" s="125"/>
      <c r="B224" s="135"/>
    </row>
    <row r="225" spans="1:3" x14ac:dyDescent="0.25">
      <c r="A225" s="125"/>
      <c r="B225" s="135"/>
      <c r="C225" t="s">
        <v>2194</v>
      </c>
    </row>
    <row r="226" spans="1:3" ht="30" x14ac:dyDescent="0.25">
      <c r="A226" s="125"/>
      <c r="B226" s="135"/>
      <c r="C226" s="67" t="s">
        <v>2268</v>
      </c>
    </row>
    <row r="227" spans="1:3" ht="45" x14ac:dyDescent="0.25">
      <c r="A227" s="125"/>
      <c r="B227" s="135"/>
      <c r="C227" s="67" t="s">
        <v>2269</v>
      </c>
    </row>
    <row r="228" spans="1:3" x14ac:dyDescent="0.25">
      <c r="A228" s="125"/>
      <c r="B228" s="135"/>
      <c r="C228" t="s">
        <v>2195</v>
      </c>
    </row>
    <row r="229" spans="1:3" x14ac:dyDescent="0.25">
      <c r="A229" s="125"/>
      <c r="B229" s="135"/>
    </row>
    <row r="230" spans="1:3" x14ac:dyDescent="0.25">
      <c r="A230" s="125"/>
      <c r="B230" s="135"/>
      <c r="C230" s="20" t="s">
        <v>2788</v>
      </c>
    </row>
    <row r="231" spans="1:3" x14ac:dyDescent="0.25">
      <c r="A231" s="125"/>
      <c r="B231" s="135"/>
      <c r="C231" t="s">
        <v>2196</v>
      </c>
    </row>
    <row r="232" spans="1:3" x14ac:dyDescent="0.25">
      <c r="A232" s="125"/>
      <c r="B232" s="135"/>
    </row>
    <row r="233" spans="1:3" x14ac:dyDescent="0.25">
      <c r="A233" s="125"/>
      <c r="B233" s="135"/>
      <c r="C233" t="s">
        <v>2194</v>
      </c>
    </row>
    <row r="234" spans="1:3" ht="30" x14ac:dyDescent="0.25">
      <c r="A234" s="125"/>
      <c r="B234" s="135"/>
      <c r="C234" s="67" t="s">
        <v>2270</v>
      </c>
    </row>
    <row r="235" spans="1:3" x14ac:dyDescent="0.25">
      <c r="A235" s="125"/>
      <c r="B235" s="135"/>
      <c r="C235" t="s">
        <v>2197</v>
      </c>
    </row>
    <row r="236" spans="1:3" ht="45" x14ac:dyDescent="0.25">
      <c r="A236" s="125"/>
      <c r="B236" s="135"/>
      <c r="C236" s="67" t="s">
        <v>2271</v>
      </c>
    </row>
    <row r="237" spans="1:3" x14ac:dyDescent="0.25">
      <c r="A237" s="125"/>
      <c r="B237" s="135"/>
      <c r="C237" t="s">
        <v>2198</v>
      </c>
    </row>
    <row r="238" spans="1:3" x14ac:dyDescent="0.25">
      <c r="A238" s="125"/>
      <c r="B238" s="135"/>
      <c r="C238" t="s">
        <v>2272</v>
      </c>
    </row>
    <row r="239" spans="1:3" x14ac:dyDescent="0.25">
      <c r="A239" s="125"/>
      <c r="B239" s="135"/>
    </row>
    <row r="240" spans="1:3" x14ac:dyDescent="0.25">
      <c r="A240" s="125"/>
      <c r="B240" s="135"/>
      <c r="C240" s="20" t="s">
        <v>2789</v>
      </c>
    </row>
    <row r="241" spans="1:3" ht="30" x14ac:dyDescent="0.25">
      <c r="A241" s="125"/>
      <c r="B241" s="135"/>
      <c r="C241" s="67" t="s">
        <v>2610</v>
      </c>
    </row>
    <row r="242" spans="1:3" x14ac:dyDescent="0.25">
      <c r="A242" s="125"/>
      <c r="B242" s="135"/>
    </row>
    <row r="243" spans="1:3" x14ac:dyDescent="0.25">
      <c r="A243" s="125"/>
      <c r="B243" s="135"/>
      <c r="C243" t="s">
        <v>1498</v>
      </c>
    </row>
    <row r="244" spans="1:3" x14ac:dyDescent="0.25">
      <c r="A244" s="125"/>
      <c r="B244" s="135"/>
      <c r="C244" t="s">
        <v>2208</v>
      </c>
    </row>
    <row r="245" spans="1:3" x14ac:dyDescent="0.25">
      <c r="A245" s="125"/>
      <c r="B245" s="135"/>
      <c r="C245" t="s">
        <v>2611</v>
      </c>
    </row>
    <row r="246" spans="1:3" x14ac:dyDescent="0.25">
      <c r="A246" s="125"/>
      <c r="B246" s="135"/>
      <c r="C246" t="s">
        <v>464</v>
      </c>
    </row>
    <row r="247" spans="1:3" x14ac:dyDescent="0.25">
      <c r="A247" s="125"/>
      <c r="B247" s="135"/>
      <c r="C247" t="s">
        <v>2209</v>
      </c>
    </row>
    <row r="248" spans="1:3" x14ac:dyDescent="0.25">
      <c r="A248" s="125"/>
      <c r="B248" s="135"/>
    </row>
    <row r="249" spans="1:3" x14ac:dyDescent="0.25">
      <c r="A249" s="125"/>
      <c r="B249" s="135"/>
      <c r="C249" s="20" t="s">
        <v>2786</v>
      </c>
    </row>
    <row r="250" spans="1:3" ht="30" x14ac:dyDescent="0.25">
      <c r="A250" s="125"/>
      <c r="B250" s="135"/>
      <c r="C250" s="67" t="s">
        <v>2211</v>
      </c>
    </row>
    <row r="251" spans="1:3" x14ac:dyDescent="0.25">
      <c r="A251" s="125"/>
      <c r="B251" s="135"/>
    </row>
    <row r="252" spans="1:3" x14ac:dyDescent="0.25">
      <c r="A252" s="125"/>
      <c r="B252" s="135"/>
      <c r="C252" t="s">
        <v>1498</v>
      </c>
    </row>
    <row r="253" spans="1:3" x14ac:dyDescent="0.25">
      <c r="A253" s="125"/>
      <c r="B253" s="135"/>
      <c r="C253" t="s">
        <v>2199</v>
      </c>
    </row>
    <row r="254" spans="1:3" x14ac:dyDescent="0.25">
      <c r="A254" s="125"/>
      <c r="B254" s="135"/>
      <c r="C254" t="s">
        <v>2200</v>
      </c>
    </row>
    <row r="255" spans="1:3" x14ac:dyDescent="0.25">
      <c r="A255" s="125"/>
      <c r="B255" s="135"/>
      <c r="C255" t="s">
        <v>2201</v>
      </c>
    </row>
    <row r="256" spans="1:3" x14ac:dyDescent="0.25">
      <c r="A256" s="125"/>
      <c r="B256" s="135"/>
      <c r="C256" s="50" t="s">
        <v>2202</v>
      </c>
    </row>
    <row r="257" spans="1:3" x14ac:dyDescent="0.25">
      <c r="A257" s="125"/>
      <c r="B257" s="135"/>
      <c r="C257" s="50" t="s">
        <v>2203</v>
      </c>
    </row>
    <row r="258" spans="1:3" x14ac:dyDescent="0.25">
      <c r="A258" s="125"/>
      <c r="B258" s="135"/>
      <c r="C258" s="50" t="s">
        <v>2204</v>
      </c>
    </row>
    <row r="259" spans="1:3" x14ac:dyDescent="0.25">
      <c r="A259" s="125"/>
      <c r="B259" s="135"/>
      <c r="C259" t="s">
        <v>464</v>
      </c>
    </row>
    <row r="260" spans="1:3" x14ac:dyDescent="0.25">
      <c r="A260" s="125"/>
      <c r="B260" s="135"/>
    </row>
    <row r="261" spans="1:3" x14ac:dyDescent="0.25">
      <c r="A261" s="125"/>
      <c r="B261" s="135"/>
      <c r="C261" t="s">
        <v>2205</v>
      </c>
    </row>
    <row r="262" spans="1:3" x14ac:dyDescent="0.25">
      <c r="A262" s="125"/>
      <c r="B262" s="135"/>
      <c r="C262" t="s">
        <v>2206</v>
      </c>
    </row>
    <row r="263" spans="1:3" x14ac:dyDescent="0.25">
      <c r="A263" s="125"/>
      <c r="B263" s="135"/>
      <c r="C263" t="s">
        <v>464</v>
      </c>
    </row>
    <row r="264" spans="1:3" x14ac:dyDescent="0.25">
      <c r="A264" s="125"/>
      <c r="B264" s="135"/>
      <c r="C264" t="s">
        <v>2207</v>
      </c>
    </row>
    <row r="265" spans="1:3" x14ac:dyDescent="0.25">
      <c r="A265" s="125"/>
      <c r="B265" s="135"/>
    </row>
    <row r="266" spans="1:3" x14ac:dyDescent="0.25">
      <c r="A266" s="125"/>
      <c r="B266" s="135"/>
      <c r="C266" t="s">
        <v>2212</v>
      </c>
    </row>
    <row r="267" spans="1:3" x14ac:dyDescent="0.25">
      <c r="A267" s="125"/>
      <c r="B267" s="135"/>
      <c r="C267" t="s">
        <v>2213</v>
      </c>
    </row>
    <row r="268" spans="1:3" x14ac:dyDescent="0.25">
      <c r="A268" s="125"/>
      <c r="B268" s="135"/>
      <c r="C268" t="s">
        <v>2214</v>
      </c>
    </row>
    <row r="269" spans="1:3" ht="30" x14ac:dyDescent="0.25">
      <c r="A269" s="125"/>
      <c r="B269" s="135"/>
      <c r="C269" s="67" t="s">
        <v>2215</v>
      </c>
    </row>
    <row r="270" spans="1:3" x14ac:dyDescent="0.25">
      <c r="A270" s="125"/>
      <c r="B270" s="135"/>
      <c r="C270" t="s">
        <v>464</v>
      </c>
    </row>
    <row r="271" spans="1:3" x14ac:dyDescent="0.25">
      <c r="A271" s="125"/>
      <c r="B271" s="135"/>
      <c r="C271" t="s">
        <v>2209</v>
      </c>
    </row>
    <row r="272" spans="1:3" x14ac:dyDescent="0.25">
      <c r="A272" s="125"/>
      <c r="B272" s="135"/>
      <c r="C272" t="s">
        <v>2216</v>
      </c>
    </row>
    <row r="273" spans="1:3" x14ac:dyDescent="0.25">
      <c r="A273" s="125"/>
      <c r="B273" s="135"/>
      <c r="C273" t="s">
        <v>2088</v>
      </c>
    </row>
    <row r="274" spans="1:3" x14ac:dyDescent="0.25">
      <c r="A274" s="125"/>
      <c r="B274" s="135"/>
      <c r="C274" t="s">
        <v>2217</v>
      </c>
    </row>
    <row r="275" spans="1:3" x14ac:dyDescent="0.25">
      <c r="A275" s="125"/>
      <c r="B275" s="135"/>
      <c r="C275" t="s">
        <v>2267</v>
      </c>
    </row>
    <row r="276" spans="1:3" ht="45" customHeight="1" x14ac:dyDescent="0.25">
      <c r="A276" s="125"/>
      <c r="B276" s="135"/>
      <c r="C276" s="67" t="s">
        <v>2251</v>
      </c>
    </row>
    <row r="277" spans="1:3" x14ac:dyDescent="0.25">
      <c r="A277" s="125"/>
      <c r="B277" s="135"/>
    </row>
    <row r="278" spans="1:3" x14ac:dyDescent="0.25">
      <c r="A278" s="125"/>
      <c r="B278" s="135"/>
      <c r="C278" t="s">
        <v>2210</v>
      </c>
    </row>
    <row r="279" spans="1:3" x14ac:dyDescent="0.25">
      <c r="A279" s="125"/>
      <c r="B279" s="135"/>
    </row>
    <row r="280" spans="1:3" x14ac:dyDescent="0.25">
      <c r="B280" s="135"/>
      <c r="C280" s="20" t="s">
        <v>2690</v>
      </c>
    </row>
    <row r="281" spans="1:3" ht="30" x14ac:dyDescent="0.25">
      <c r="B281" s="135"/>
      <c r="C281" s="67" t="s">
        <v>1995</v>
      </c>
    </row>
    <row r="282" spans="1:3" x14ac:dyDescent="0.25">
      <c r="B282" s="135"/>
    </row>
    <row r="283" spans="1:3" x14ac:dyDescent="0.25">
      <c r="B283" s="135"/>
      <c r="C283" t="s">
        <v>1996</v>
      </c>
    </row>
    <row r="284" spans="1:3" x14ac:dyDescent="0.25">
      <c r="B284" s="135"/>
      <c r="C284" t="s">
        <v>1997</v>
      </c>
    </row>
    <row r="285" spans="1:3" x14ac:dyDescent="0.25">
      <c r="B285" s="135"/>
      <c r="C285" t="s">
        <v>1998</v>
      </c>
    </row>
    <row r="286" spans="1:3" x14ac:dyDescent="0.25">
      <c r="B286" s="135"/>
      <c r="C286" t="s">
        <v>2000</v>
      </c>
    </row>
    <row r="287" spans="1:3" x14ac:dyDescent="0.25">
      <c r="B287" s="135"/>
      <c r="C287" t="s">
        <v>1999</v>
      </c>
    </row>
    <row r="288" spans="1:3" x14ac:dyDescent="0.25">
      <c r="B288" s="135"/>
    </row>
    <row r="289" spans="1:3" ht="45" x14ac:dyDescent="0.25">
      <c r="A289" s="125"/>
      <c r="B289" s="135"/>
      <c r="C289" s="67" t="s">
        <v>2002</v>
      </c>
    </row>
    <row r="290" spans="1:3" x14ac:dyDescent="0.25">
      <c r="A290" s="125"/>
      <c r="B290" s="135"/>
    </row>
    <row r="291" spans="1:3" x14ac:dyDescent="0.25">
      <c r="A291" s="125"/>
      <c r="B291" s="135"/>
      <c r="C291" s="20" t="s">
        <v>2691</v>
      </c>
    </row>
    <row r="292" spans="1:3" x14ac:dyDescent="0.25">
      <c r="A292" s="125"/>
      <c r="B292" s="135"/>
      <c r="C292" s="20" t="s">
        <v>2692</v>
      </c>
    </row>
    <row r="293" spans="1:3" x14ac:dyDescent="0.25">
      <c r="A293" s="125"/>
      <c r="B293" s="135"/>
      <c r="C293" t="s">
        <v>2218</v>
      </c>
    </row>
    <row r="294" spans="1:3" x14ac:dyDescent="0.25">
      <c r="A294" s="125"/>
      <c r="B294" s="135"/>
    </row>
    <row r="295" spans="1:3" x14ac:dyDescent="0.25">
      <c r="A295" s="125"/>
      <c r="B295" s="135"/>
      <c r="C295" t="s">
        <v>2219</v>
      </c>
    </row>
    <row r="296" spans="1:3" x14ac:dyDescent="0.25">
      <c r="A296" s="125"/>
      <c r="B296" s="135"/>
      <c r="C296" t="s">
        <v>2220</v>
      </c>
    </row>
    <row r="297" spans="1:3" x14ac:dyDescent="0.25">
      <c r="A297" s="125"/>
      <c r="B297" s="135"/>
      <c r="C297" t="s">
        <v>2252</v>
      </c>
    </row>
    <row r="298" spans="1:3" x14ac:dyDescent="0.25">
      <c r="A298" s="125"/>
      <c r="B298" s="135"/>
      <c r="C298" t="s">
        <v>2221</v>
      </c>
    </row>
    <row r="299" spans="1:3" x14ac:dyDescent="0.25">
      <c r="A299" s="125"/>
      <c r="B299" s="135"/>
    </row>
    <row r="300" spans="1:3" x14ac:dyDescent="0.25">
      <c r="A300" s="125"/>
      <c r="B300" s="135"/>
      <c r="C300" s="20" t="s">
        <v>2693</v>
      </c>
    </row>
    <row r="301" spans="1:3" ht="30" x14ac:dyDescent="0.25">
      <c r="A301" s="125"/>
      <c r="B301" s="135"/>
      <c r="C301" s="67" t="s">
        <v>2005</v>
      </c>
    </row>
    <row r="302" spans="1:3" x14ac:dyDescent="0.25">
      <c r="A302" s="125"/>
      <c r="B302" s="135"/>
    </row>
    <row r="303" spans="1:3" x14ac:dyDescent="0.25">
      <c r="A303" s="125"/>
      <c r="B303" s="135"/>
      <c r="C303" t="s">
        <v>1745</v>
      </c>
    </row>
    <row r="304" spans="1:3" x14ac:dyDescent="0.25">
      <c r="B304" s="135"/>
      <c r="C304" t="s">
        <v>2007</v>
      </c>
    </row>
    <row r="305" spans="1:3" x14ac:dyDescent="0.25">
      <c r="B305" s="135"/>
      <c r="C305" t="s">
        <v>2008</v>
      </c>
    </row>
    <row r="306" spans="1:3" x14ac:dyDescent="0.25">
      <c r="B306" s="135"/>
    </row>
    <row r="307" spans="1:3" x14ac:dyDescent="0.25">
      <c r="B307" s="135"/>
      <c r="C307" t="s">
        <v>1852</v>
      </c>
    </row>
    <row r="308" spans="1:3" x14ac:dyDescent="0.25">
      <c r="B308" s="135"/>
      <c r="C308" t="s">
        <v>2006</v>
      </c>
    </row>
    <row r="309" spans="1:3" x14ac:dyDescent="0.25">
      <c r="B309" s="135"/>
      <c r="C309" t="s">
        <v>2011</v>
      </c>
    </row>
    <row r="310" spans="1:3" x14ac:dyDescent="0.25">
      <c r="B310" s="135"/>
      <c r="C310" t="s">
        <v>2012</v>
      </c>
    </row>
    <row r="311" spans="1:3" ht="30" x14ac:dyDescent="0.25">
      <c r="B311" s="135"/>
      <c r="C311" s="67" t="s">
        <v>2013</v>
      </c>
    </row>
    <row r="312" spans="1:3" x14ac:dyDescent="0.25">
      <c r="B312" s="135"/>
    </row>
    <row r="313" spans="1:3" x14ac:dyDescent="0.25">
      <c r="B313" s="135"/>
      <c r="C313" t="s">
        <v>2014</v>
      </c>
    </row>
    <row r="314" spans="1:3" x14ac:dyDescent="0.25">
      <c r="A314" s="125"/>
      <c r="B314" s="135"/>
    </row>
    <row r="315" spans="1:3" x14ac:dyDescent="0.25">
      <c r="A315" s="125"/>
      <c r="B315" s="135"/>
      <c r="C315" s="20" t="s">
        <v>2694</v>
      </c>
    </row>
    <row r="316" spans="1:3" ht="30" x14ac:dyDescent="0.25">
      <c r="A316" s="125"/>
      <c r="B316" s="135"/>
      <c r="C316" s="67" t="s">
        <v>2253</v>
      </c>
    </row>
    <row r="317" spans="1:3" x14ac:dyDescent="0.25">
      <c r="A317" s="125"/>
      <c r="B317" s="135"/>
      <c r="C317" s="67"/>
    </row>
    <row r="318" spans="1:3" x14ac:dyDescent="0.25">
      <c r="A318" s="125"/>
      <c r="B318" s="135"/>
      <c r="C318" t="s">
        <v>1498</v>
      </c>
    </row>
    <row r="319" spans="1:3" x14ac:dyDescent="0.25">
      <c r="A319" s="125"/>
      <c r="B319" s="135"/>
      <c r="C319" t="s">
        <v>2222</v>
      </c>
    </row>
    <row r="320" spans="1:3" x14ac:dyDescent="0.25">
      <c r="A320" s="125"/>
      <c r="B320" s="135"/>
      <c r="C320" t="s">
        <v>2223</v>
      </c>
    </row>
    <row r="321" spans="1:3" x14ac:dyDescent="0.25">
      <c r="A321" s="125"/>
      <c r="B321" s="135"/>
      <c r="C321" t="s">
        <v>2224</v>
      </c>
    </row>
    <row r="322" spans="1:3" x14ac:dyDescent="0.25">
      <c r="A322" s="125"/>
      <c r="B322" s="135"/>
      <c r="C322" t="s">
        <v>2225</v>
      </c>
    </row>
    <row r="323" spans="1:3" ht="75" x14ac:dyDescent="0.25">
      <c r="A323" s="125"/>
      <c r="B323" s="135"/>
      <c r="C323" s="67" t="s">
        <v>2346</v>
      </c>
    </row>
    <row r="324" spans="1:3" x14ac:dyDescent="0.25">
      <c r="A324" s="125"/>
      <c r="B324" s="135"/>
    </row>
    <row r="325" spans="1:3" x14ac:dyDescent="0.25">
      <c r="A325" s="125"/>
      <c r="B325" s="135"/>
      <c r="C325" s="20" t="s">
        <v>2695</v>
      </c>
    </row>
    <row r="326" spans="1:3" x14ac:dyDescent="0.25">
      <c r="A326" s="125"/>
      <c r="B326" s="135"/>
      <c r="C326" t="s">
        <v>2817</v>
      </c>
    </row>
    <row r="327" spans="1:3" x14ac:dyDescent="0.25">
      <c r="A327" s="125"/>
      <c r="B327" s="135"/>
      <c r="C327" t="s">
        <v>2022</v>
      </c>
    </row>
    <row r="328" spans="1:3" x14ac:dyDescent="0.25">
      <c r="A328" s="125"/>
      <c r="B328" s="135"/>
      <c r="C328" t="s">
        <v>2023</v>
      </c>
    </row>
    <row r="329" spans="1:3" x14ac:dyDescent="0.25">
      <c r="A329" s="125"/>
      <c r="B329" s="135"/>
    </row>
    <row r="330" spans="1:3" x14ac:dyDescent="0.25">
      <c r="A330" s="125"/>
      <c r="B330" s="135"/>
      <c r="C330" s="20" t="s">
        <v>2696</v>
      </c>
    </row>
    <row r="331" spans="1:3" ht="30" x14ac:dyDescent="0.25">
      <c r="A331" s="125"/>
      <c r="B331" s="135"/>
      <c r="C331" s="67" t="s">
        <v>2026</v>
      </c>
    </row>
    <row r="332" spans="1:3" x14ac:dyDescent="0.25">
      <c r="A332" s="125"/>
      <c r="B332" s="135"/>
      <c r="C332" t="s">
        <v>2027</v>
      </c>
    </row>
    <row r="333" spans="1:3" x14ac:dyDescent="0.25">
      <c r="A333" s="125"/>
      <c r="B333" s="135"/>
      <c r="C333" t="s">
        <v>1994</v>
      </c>
    </row>
    <row r="334" spans="1:3" x14ac:dyDescent="0.25">
      <c r="A334" s="125"/>
      <c r="B334" s="135"/>
      <c r="C334" t="s">
        <v>2028</v>
      </c>
    </row>
    <row r="335" spans="1:3" x14ac:dyDescent="0.25">
      <c r="A335" s="125"/>
      <c r="B335" s="135"/>
    </row>
    <row r="336" spans="1:3" x14ac:dyDescent="0.25">
      <c r="A336" s="125"/>
      <c r="B336" s="135"/>
      <c r="C336" s="20" t="s">
        <v>2697</v>
      </c>
    </row>
    <row r="337" spans="1:3" x14ac:dyDescent="0.25">
      <c r="A337" s="125"/>
      <c r="B337" s="135"/>
      <c r="C337" s="20" t="s">
        <v>2675</v>
      </c>
    </row>
    <row r="338" spans="1:3" x14ac:dyDescent="0.25">
      <c r="A338" s="125"/>
      <c r="B338" s="135"/>
      <c r="C338" t="s">
        <v>2266</v>
      </c>
    </row>
    <row r="339" spans="1:3" x14ac:dyDescent="0.25">
      <c r="A339" s="125"/>
      <c r="B339" s="135"/>
    </row>
    <row r="340" spans="1:3" x14ac:dyDescent="0.25">
      <c r="A340" s="125"/>
      <c r="B340" s="135"/>
      <c r="C340" t="s">
        <v>1498</v>
      </c>
    </row>
    <row r="341" spans="1:3" x14ac:dyDescent="0.25">
      <c r="A341" s="125"/>
      <c r="B341" s="135"/>
      <c r="C341" t="s">
        <v>2226</v>
      </c>
    </row>
    <row r="342" spans="1:3" x14ac:dyDescent="0.25">
      <c r="A342" s="125"/>
      <c r="B342" s="135"/>
      <c r="C342" t="s">
        <v>2227</v>
      </c>
    </row>
    <row r="343" spans="1:3" x14ac:dyDescent="0.25">
      <c r="A343" s="125"/>
      <c r="B343" s="135"/>
      <c r="C343" t="s">
        <v>2228</v>
      </c>
    </row>
    <row r="344" spans="1:3" x14ac:dyDescent="0.25">
      <c r="A344" s="125"/>
      <c r="B344" s="135"/>
      <c r="C344" t="s">
        <v>2229</v>
      </c>
    </row>
    <row r="345" spans="1:3" x14ac:dyDescent="0.25">
      <c r="A345" s="125"/>
      <c r="B345" s="135"/>
      <c r="C345" t="s">
        <v>2230</v>
      </c>
    </row>
    <row r="346" spans="1:3" x14ac:dyDescent="0.25">
      <c r="A346" s="125"/>
      <c r="B346" s="135"/>
      <c r="C346" t="s">
        <v>2231</v>
      </c>
    </row>
    <row r="347" spans="1:3" x14ac:dyDescent="0.25">
      <c r="A347" s="125"/>
      <c r="B347" s="135"/>
    </row>
    <row r="348" spans="1:3" x14ac:dyDescent="0.25">
      <c r="A348" s="125"/>
      <c r="B348" s="135"/>
      <c r="C348" s="20" t="s">
        <v>2698</v>
      </c>
    </row>
    <row r="349" spans="1:3" x14ac:dyDescent="0.25">
      <c r="A349" s="125"/>
      <c r="B349" s="135"/>
      <c r="C349" t="s">
        <v>2232</v>
      </c>
    </row>
    <row r="350" spans="1:3" x14ac:dyDescent="0.25">
      <c r="A350" s="125"/>
      <c r="B350" s="135"/>
      <c r="C350" t="s">
        <v>2233</v>
      </c>
    </row>
    <row r="351" spans="1:3" x14ac:dyDescent="0.25">
      <c r="A351" s="125"/>
      <c r="B351" s="135"/>
      <c r="C351" t="s">
        <v>2254</v>
      </c>
    </row>
    <row r="352" spans="1:3" x14ac:dyDescent="0.25">
      <c r="A352" s="125"/>
      <c r="B352" s="135"/>
      <c r="C352" t="s">
        <v>2234</v>
      </c>
    </row>
    <row r="353" spans="1:3" x14ac:dyDescent="0.25">
      <c r="A353" s="125"/>
      <c r="B353" s="135"/>
    </row>
    <row r="354" spans="1:3" x14ac:dyDescent="0.25">
      <c r="A354" s="125"/>
      <c r="B354" s="135"/>
      <c r="C354" s="20" t="s">
        <v>2699</v>
      </c>
    </row>
    <row r="355" spans="1:3" x14ac:dyDescent="0.25">
      <c r="A355" s="125"/>
      <c r="B355" s="135"/>
      <c r="C355" s="20" t="s">
        <v>2700</v>
      </c>
    </row>
    <row r="356" spans="1:3" x14ac:dyDescent="0.25">
      <c r="A356" s="125"/>
      <c r="B356" s="135"/>
      <c r="C356" t="s">
        <v>2255</v>
      </c>
    </row>
    <row r="357" spans="1:3" x14ac:dyDescent="0.25">
      <c r="A357" s="125"/>
      <c r="B357" s="135"/>
    </row>
    <row r="358" spans="1:3" x14ac:dyDescent="0.25">
      <c r="A358" s="125"/>
      <c r="B358" s="135"/>
      <c r="C358" s="20" t="s">
        <v>2701</v>
      </c>
    </row>
    <row r="359" spans="1:3" x14ac:dyDescent="0.25">
      <c r="A359" s="125"/>
      <c r="B359" s="135"/>
      <c r="C359" t="s">
        <v>2256</v>
      </c>
    </row>
    <row r="360" spans="1:3" x14ac:dyDescent="0.25">
      <c r="A360" s="125"/>
      <c r="B360" s="135"/>
      <c r="C360" t="s">
        <v>2235</v>
      </c>
    </row>
    <row r="361" spans="1:3" x14ac:dyDescent="0.25">
      <c r="A361" s="125"/>
      <c r="B361" s="135"/>
    </row>
    <row r="362" spans="1:3" x14ac:dyDescent="0.25">
      <c r="A362" s="125"/>
      <c r="B362" s="135"/>
      <c r="C362" s="20" t="s">
        <v>2702</v>
      </c>
    </row>
    <row r="363" spans="1:3" x14ac:dyDescent="0.25">
      <c r="B363" s="135"/>
      <c r="C363" s="20" t="s">
        <v>2703</v>
      </c>
    </row>
    <row r="364" spans="1:3" ht="15" customHeight="1" x14ac:dyDescent="0.25">
      <c r="B364" s="135"/>
      <c r="C364" s="67" t="s">
        <v>2015</v>
      </c>
    </row>
    <row r="365" spans="1:3" x14ac:dyDescent="0.25">
      <c r="B365" s="135"/>
    </row>
    <row r="366" spans="1:3" x14ac:dyDescent="0.25">
      <c r="B366" s="135"/>
      <c r="C366" t="s">
        <v>2016</v>
      </c>
    </row>
    <row r="367" spans="1:3" x14ac:dyDescent="0.25">
      <c r="B367" s="135"/>
      <c r="C367" t="s">
        <v>2017</v>
      </c>
    </row>
    <row r="368" spans="1:3" x14ac:dyDescent="0.25">
      <c r="B368" s="135"/>
      <c r="C368" t="s">
        <v>2018</v>
      </c>
    </row>
    <row r="369" spans="1:3" x14ac:dyDescent="0.25">
      <c r="A369" s="125"/>
      <c r="B369" s="135"/>
      <c r="C369" t="s">
        <v>2019</v>
      </c>
    </row>
    <row r="370" spans="1:3" x14ac:dyDescent="0.25">
      <c r="A370" s="125"/>
      <c r="B370" s="135"/>
    </row>
    <row r="371" spans="1:3" x14ac:dyDescent="0.25">
      <c r="A371" s="125"/>
      <c r="B371" s="135"/>
      <c r="C371" s="20" t="s">
        <v>2726</v>
      </c>
    </row>
    <row r="372" spans="1:3" ht="30" x14ac:dyDescent="0.25">
      <c r="A372" s="125"/>
      <c r="B372" s="135"/>
      <c r="C372" s="67" t="s">
        <v>2265</v>
      </c>
    </row>
    <row r="373" spans="1:3" x14ac:dyDescent="0.25">
      <c r="A373" s="125"/>
      <c r="B373" s="135"/>
    </row>
    <row r="374" spans="1:3" x14ac:dyDescent="0.25">
      <c r="A374" s="125"/>
      <c r="B374" s="135"/>
      <c r="C374" t="s">
        <v>1498</v>
      </c>
    </row>
    <row r="375" spans="1:3" x14ac:dyDescent="0.25">
      <c r="A375" s="125"/>
      <c r="B375" s="135"/>
      <c r="C375" t="s">
        <v>2236</v>
      </c>
    </row>
    <row r="376" spans="1:3" x14ac:dyDescent="0.25">
      <c r="A376" s="125"/>
      <c r="B376" s="135"/>
      <c r="C376" t="s">
        <v>2237</v>
      </c>
    </row>
    <row r="377" spans="1:3" x14ac:dyDescent="0.25">
      <c r="A377" s="125"/>
      <c r="B377" s="135"/>
    </row>
    <row r="378" spans="1:3" x14ac:dyDescent="0.25">
      <c r="A378" s="125"/>
      <c r="B378" s="135"/>
      <c r="C378" s="20" t="s">
        <v>2704</v>
      </c>
    </row>
    <row r="379" spans="1:3" x14ac:dyDescent="0.25">
      <c r="A379" s="125"/>
      <c r="B379" s="135"/>
      <c r="C379" s="20" t="s">
        <v>2705</v>
      </c>
    </row>
    <row r="380" spans="1:3" x14ac:dyDescent="0.25">
      <c r="A380" s="125"/>
      <c r="B380" s="135"/>
      <c r="C380" t="s">
        <v>2043</v>
      </c>
    </row>
    <row r="381" spans="1:3" x14ac:dyDescent="0.25">
      <c r="A381" s="125"/>
      <c r="B381" s="135"/>
      <c r="C381" t="s">
        <v>2044</v>
      </c>
    </row>
    <row r="382" spans="1:3" x14ac:dyDescent="0.25">
      <c r="A382" s="125"/>
      <c r="B382" s="135"/>
      <c r="C382" t="s">
        <v>1997</v>
      </c>
    </row>
    <row r="383" spans="1:3" x14ac:dyDescent="0.25">
      <c r="B383" s="135"/>
      <c r="C383" t="s">
        <v>498</v>
      </c>
    </row>
    <row r="384" spans="1:3" x14ac:dyDescent="0.25">
      <c r="B384" s="135"/>
    </row>
    <row r="385" spans="2:3" x14ac:dyDescent="0.25">
      <c r="B385" s="135"/>
      <c r="C385" s="20" t="s">
        <v>2706</v>
      </c>
    </row>
    <row r="386" spans="2:3" x14ac:dyDescent="0.25">
      <c r="B386" s="135"/>
      <c r="C386" t="s">
        <v>2045</v>
      </c>
    </row>
    <row r="387" spans="2:3" x14ac:dyDescent="0.25">
      <c r="B387" s="135"/>
      <c r="C387" t="s">
        <v>2046</v>
      </c>
    </row>
    <row r="388" spans="2:3" x14ac:dyDescent="0.25">
      <c r="B388" s="135"/>
      <c r="C388" t="s">
        <v>2023</v>
      </c>
    </row>
    <row r="389" spans="2:3" x14ac:dyDescent="0.25">
      <c r="B389" s="135"/>
      <c r="C389" t="s">
        <v>2047</v>
      </c>
    </row>
    <row r="390" spans="2:3" x14ac:dyDescent="0.25">
      <c r="B390" s="135"/>
    </row>
    <row r="391" spans="2:3" x14ac:dyDescent="0.25">
      <c r="B391" s="135"/>
      <c r="C391" s="20" t="s">
        <v>2707</v>
      </c>
    </row>
    <row r="392" spans="2:3" ht="30" x14ac:dyDescent="0.25">
      <c r="B392" s="135"/>
      <c r="C392" s="243" t="s">
        <v>2048</v>
      </c>
    </row>
    <row r="393" spans="2:3" x14ac:dyDescent="0.25">
      <c r="B393" s="135"/>
      <c r="C393" s="159"/>
    </row>
    <row r="394" spans="2:3" ht="30" x14ac:dyDescent="0.25">
      <c r="B394" s="135"/>
      <c r="C394" s="243" t="s">
        <v>2050</v>
      </c>
    </row>
    <row r="395" spans="2:3" x14ac:dyDescent="0.25">
      <c r="B395" s="135"/>
    </row>
    <row r="396" spans="2:3" x14ac:dyDescent="0.25">
      <c r="B396" s="135"/>
      <c r="C396" s="20" t="s">
        <v>2934</v>
      </c>
    </row>
    <row r="397" spans="2:3" ht="30" x14ac:dyDescent="0.25">
      <c r="B397" s="135"/>
      <c r="C397" s="67" t="s">
        <v>2935</v>
      </c>
    </row>
    <row r="398" spans="2:3" x14ac:dyDescent="0.25">
      <c r="B398" s="135"/>
    </row>
    <row r="399" spans="2:3" x14ac:dyDescent="0.25">
      <c r="B399" s="135"/>
      <c r="C399" t="s">
        <v>2031</v>
      </c>
    </row>
    <row r="400" spans="2:3" ht="45" x14ac:dyDescent="0.25">
      <c r="B400" s="135"/>
      <c r="C400" s="67" t="s">
        <v>2936</v>
      </c>
    </row>
    <row r="401" spans="2:3" x14ac:dyDescent="0.25">
      <c r="B401" s="135"/>
      <c r="C401" s="41"/>
    </row>
    <row r="402" spans="2:3" x14ac:dyDescent="0.25">
      <c r="B402" s="135"/>
      <c r="C402" t="s">
        <v>2032</v>
      </c>
    </row>
    <row r="403" spans="2:3" ht="60" x14ac:dyDescent="0.25">
      <c r="B403" s="135"/>
      <c r="C403" s="67" t="s">
        <v>2836</v>
      </c>
    </row>
    <row r="404" spans="2:3" x14ac:dyDescent="0.25">
      <c r="B404" s="135"/>
    </row>
    <row r="405" spans="2:3" x14ac:dyDescent="0.25">
      <c r="B405" s="135"/>
      <c r="C405" t="s">
        <v>1726</v>
      </c>
    </row>
    <row r="406" spans="2:3" ht="75" customHeight="1" x14ac:dyDescent="0.25">
      <c r="B406" s="135"/>
      <c r="C406" s="67" t="s">
        <v>2033</v>
      </c>
    </row>
    <row r="407" spans="2:3" x14ac:dyDescent="0.25">
      <c r="B407" s="135"/>
    </row>
    <row r="408" spans="2:3" x14ac:dyDescent="0.25">
      <c r="B408" s="135"/>
      <c r="C408" t="s">
        <v>1498</v>
      </c>
    </row>
    <row r="409" spans="2:3" ht="30" x14ac:dyDescent="0.25">
      <c r="B409" s="135"/>
      <c r="C409" s="67" t="s">
        <v>2034</v>
      </c>
    </row>
    <row r="410" spans="2:3" x14ac:dyDescent="0.25">
      <c r="B410" s="135"/>
      <c r="C410" t="s">
        <v>2036</v>
      </c>
    </row>
    <row r="411" spans="2:3" x14ac:dyDescent="0.25">
      <c r="B411" s="135"/>
      <c r="C411" t="s">
        <v>2840</v>
      </c>
    </row>
    <row r="412" spans="2:3" x14ac:dyDescent="0.25">
      <c r="B412" s="135"/>
      <c r="C412" t="s">
        <v>2037</v>
      </c>
    </row>
    <row r="413" spans="2:3" x14ac:dyDescent="0.25">
      <c r="B413" s="135"/>
      <c r="C413" t="s">
        <v>2838</v>
      </c>
    </row>
    <row r="414" spans="2:3" x14ac:dyDescent="0.25">
      <c r="B414" s="135"/>
      <c r="C414" t="s">
        <v>2039</v>
      </c>
    </row>
    <row r="415" spans="2:3" x14ac:dyDescent="0.25">
      <c r="B415" s="135"/>
      <c r="C415" t="s">
        <v>2040</v>
      </c>
    </row>
    <row r="416" spans="2:3" x14ac:dyDescent="0.25">
      <c r="B416" s="135"/>
    </row>
    <row r="417" spans="2:3" x14ac:dyDescent="0.25">
      <c r="B417" s="135"/>
      <c r="C417" t="s">
        <v>2041</v>
      </c>
    </row>
    <row r="418" spans="2:3" x14ac:dyDescent="0.25">
      <c r="B418" s="135"/>
    </row>
    <row r="419" spans="2:3" x14ac:dyDescent="0.25">
      <c r="B419" s="135"/>
      <c r="C419" s="20" t="s">
        <v>2687</v>
      </c>
    </row>
    <row r="420" spans="2:3" ht="75" x14ac:dyDescent="0.25">
      <c r="B420" s="135"/>
      <c r="C420" s="67" t="s">
        <v>2042</v>
      </c>
    </row>
  </sheetData>
  <mergeCells count="2">
    <mergeCell ref="E1:H3"/>
    <mergeCell ref="B6:B53"/>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f7fb452-afa2-4fc0-bd22-7edb0b7afec8">
      <UserInfo>
        <DisplayName>Balewski Krzysztof</DisplayName>
        <AccountId>35</AccountId>
        <AccountType/>
      </UserInfo>
      <UserInfo>
        <DisplayName>Chabas Marta</DisplayName>
        <AccountId>39</AccountId>
        <AccountType/>
      </UserInfo>
      <UserInfo>
        <DisplayName>Karaszewska Julia</DisplayName>
        <AccountId>40</AccountId>
        <AccountType/>
      </UserInfo>
      <UserInfo>
        <DisplayName>Jędras Krzysztof</DisplayName>
        <AccountId>41</AccountId>
        <AccountType/>
      </UserInfo>
      <UserInfo>
        <DisplayName>Sendrowski Paweł</DisplayName>
        <AccountId>42</AccountId>
        <AccountType/>
      </UserInfo>
      <UserInfo>
        <DisplayName>Buczkowski Bartłomiej</DisplayName>
        <AccountId>13</AccountId>
        <AccountType/>
      </UserInfo>
      <UserInfo>
        <DisplayName>Sadowska Ewa</DisplayName>
        <AccountId>12</AccountId>
        <AccountType/>
      </UserInfo>
      <UserInfo>
        <DisplayName>Graczykowski Maciej</DisplayName>
        <AccountId>45</AccountId>
        <AccountType/>
      </UserInfo>
      <UserInfo>
        <DisplayName>Joachimczak Jakub</DisplayName>
        <AccountId>46</AccountId>
        <AccountType/>
      </UserInfo>
      <UserInfo>
        <DisplayName>Ferenc-Stępkowska Agnieszka</DisplayName>
        <AccountId>47</AccountId>
        <AccountType/>
      </UserInfo>
      <UserInfo>
        <DisplayName>Semeniuk Marek</DisplayName>
        <AccountId>48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3F6E9228201E64DBDFE7D76514306D6" ma:contentTypeVersion="4" ma:contentTypeDescription="Utwórz nowy dokument." ma:contentTypeScope="" ma:versionID="b9825c785056aae604cae31dff09876c">
  <xsd:schema xmlns:xsd="http://www.w3.org/2001/XMLSchema" xmlns:xs="http://www.w3.org/2001/XMLSchema" xmlns:p="http://schemas.microsoft.com/office/2006/metadata/properties" xmlns:ns2="c23223f7-6996-434d-8bf8-5a709a08008e" xmlns:ns3="7f7fb452-afa2-4fc0-bd22-7edb0b7afec8" targetNamespace="http://schemas.microsoft.com/office/2006/metadata/properties" ma:root="true" ma:fieldsID="70e7dea9a7fd6b12715b17825bcf5007" ns2:_="" ns3:_="">
    <xsd:import namespace="c23223f7-6996-434d-8bf8-5a709a08008e"/>
    <xsd:import namespace="7f7fb452-afa2-4fc0-bd22-7edb0b7afec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223f7-6996-434d-8bf8-5a709a080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7fb452-afa2-4fc0-bd22-7edb0b7afec8"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E748FA-A44D-4CFA-A3CA-065195A2175A}">
  <ds:schemaRefs>
    <ds:schemaRef ds:uri="http://schemas.microsoft.com/sharepoint/v3/contenttype/forms"/>
  </ds:schemaRefs>
</ds:datastoreItem>
</file>

<file path=customXml/itemProps2.xml><?xml version="1.0" encoding="utf-8"?>
<ds:datastoreItem xmlns:ds="http://schemas.openxmlformats.org/officeDocument/2006/customXml" ds:itemID="{14D6F156-1C80-4B5F-ADB3-D30A472D36D9}">
  <ds:schemaRefs>
    <ds:schemaRef ds:uri="http://schemas.microsoft.com/office/2006/documentManagement/types"/>
    <ds:schemaRef ds:uri="http://schemas.microsoft.com/office/2006/metadata/properties"/>
    <ds:schemaRef ds:uri="7f7fb452-afa2-4fc0-bd22-7edb0b7afec8"/>
    <ds:schemaRef ds:uri="http://purl.org/dc/elements/1.1/"/>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c23223f7-6996-434d-8bf8-5a709a08008e"/>
  </ds:schemaRefs>
</ds:datastoreItem>
</file>

<file path=customXml/itemProps3.xml><?xml version="1.0" encoding="utf-8"?>
<ds:datastoreItem xmlns:ds="http://schemas.openxmlformats.org/officeDocument/2006/customXml" ds:itemID="{73FE7D63-490E-4B61-80E8-4E8A3695C8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223f7-6996-434d-8bf8-5a709a08008e"/>
    <ds:schemaRef ds:uri="7f7fb452-afa2-4fc0-bd22-7edb0b7af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PL EN</vt:lpstr>
      <vt:lpstr>All Standard</vt:lpstr>
      <vt:lpstr>Kampanie LAST</vt:lpstr>
      <vt:lpstr>Perfo</vt:lpstr>
      <vt:lpstr>Rich Media</vt:lpstr>
      <vt:lpstr>Ogólne zasady DESKTOP</vt:lpstr>
      <vt:lpstr>Ogólne zasady MOBILE</vt:lpstr>
      <vt:lpstr>General DESKTOP</vt:lpstr>
      <vt:lpstr>General MOBILE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2022-11-23T14:48:32Z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0x01010033F6E9228201E64DBDFE7D76514306D6</vt:lpwstr>
  </property>
</Properties>
</file>