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defaultThemeVersion="124226"/>
  <xr:revisionPtr revIDLastSave="0" documentId="13_ncr:1_{D7E46A24-A82C-4F1C-A253-468F155A5B76}" xr6:coauthVersionLast="47" xr6:coauthVersionMax="47" xr10:uidLastSave="{00000000-0000-0000-0000-000000000000}"/>
  <bookViews>
    <workbookView xWindow="-8895" yWindow="-19830" windowWidth="33435" windowHeight="18105" tabRatio="712" activeTab="1" xr2:uid="{00000000-000D-0000-FFFF-FFFF00000000}"/>
  </bookViews>
  <sheets>
    <sheet name="PL EN" sheetId="2" r:id="rId1"/>
    <sheet name="All Standard" sheetId="6" r:id="rId2"/>
    <sheet name="Kampanie LAST" sheetId="14" r:id="rId3"/>
    <sheet name="Zasady kompozycji adresów" sheetId="17" r:id="rId4"/>
    <sheet name="Perfo" sheetId="1" r:id="rId5"/>
    <sheet name="Rich Media" sheetId="13" r:id="rId6"/>
    <sheet name="Ogólne zasady DESKTOP" sheetId="9" r:id="rId7"/>
    <sheet name="Ogólne zasady MOBILE" sheetId="11" r:id="rId8"/>
    <sheet name="General DESKTOP" sheetId="10" r:id="rId9"/>
    <sheet name="General MOBILE" sheetId="12" r:id="rId10"/>
    <sheet name="Kampanie zeroemisyjne WP" sheetId="15" r:id="rId11"/>
  </sheets>
  <definedNames>
    <definedName name="_xlnm._FilterDatabase" localSheetId="1" hidden="1">'All Standard'!$C$11:$L$182</definedName>
    <definedName name="_xlnm._FilterDatabase" localSheetId="4" hidden="1">Perfo!$B$16:$B$17</definedName>
    <definedName name="_xlnm._FilterDatabase" localSheetId="5"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 i="17" l="1"/>
  <c r="M165" i="6"/>
  <c r="D46" i="1"/>
  <c r="B8" i="13"/>
  <c r="B7" i="13"/>
  <c r="B6" i="13"/>
  <c r="L172" i="6"/>
  <c r="M142" i="6" l="1"/>
  <c r="M141" i="6"/>
  <c r="M140" i="6"/>
  <c r="M139" i="6"/>
  <c r="M138" i="6"/>
  <c r="M137" i="6"/>
  <c r="M136" i="6"/>
  <c r="B1" i="2" l="1"/>
  <c r="D9" i="2"/>
  <c r="D7" i="6" l="1"/>
  <c r="D8" i="6"/>
  <c r="F10" i="13"/>
  <c r="D6" i="6"/>
  <c r="F49" i="6"/>
  <c r="B91" i="6"/>
  <c r="F50" i="6"/>
  <c r="C10" i="13"/>
  <c r="D10" i="13"/>
  <c r="E10" i="13"/>
  <c r="C10" i="6"/>
  <c r="M44" i="6"/>
  <c r="M23" i="6"/>
  <c r="C152" i="6"/>
  <c r="B162" i="6"/>
  <c r="C173" i="6"/>
  <c r="C177" i="6"/>
  <c r="M24" i="6"/>
  <c r="B173" i="6"/>
  <c r="C162" i="6"/>
  <c r="B177" i="6"/>
  <c r="B174" i="6"/>
  <c r="M123" i="6"/>
  <c r="M132" i="6"/>
  <c r="M26" i="6"/>
  <c r="A162" i="6"/>
  <c r="B175" i="6"/>
  <c r="B41" i="6"/>
  <c r="C174" i="6"/>
  <c r="M25" i="6"/>
  <c r="B24" i="6"/>
  <c r="B176" i="6"/>
  <c r="C161" i="6"/>
  <c r="C129" i="6"/>
  <c r="B182" i="6"/>
  <c r="C176" i="6"/>
  <c r="C160" i="6"/>
  <c r="M27" i="6"/>
  <c r="C182" i="6"/>
  <c r="C175" i="6"/>
  <c r="C91" i="6"/>
  <c r="M22" i="6"/>
  <c r="A46" i="1"/>
  <c r="F68" i="6"/>
  <c r="F66" i="6"/>
  <c r="B4" i="6"/>
  <c r="F65" i="6"/>
  <c r="F64" i="6"/>
  <c r="D1" i="14"/>
  <c r="F63" i="6"/>
  <c r="F62" i="6"/>
  <c r="F30" i="6"/>
  <c r="M21" i="6"/>
  <c r="M15" i="6"/>
  <c r="M18" i="6"/>
  <c r="C180" i="6"/>
  <c r="C178" i="6"/>
  <c r="B178" i="6"/>
  <c r="F61" i="6"/>
  <c r="F86" i="6"/>
  <c r="C89"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5" i="1"/>
  <c r="B45" i="1"/>
  <c r="D35" i="1"/>
  <c r="D21" i="1"/>
  <c r="F50" i="1"/>
  <c r="F20" i="1"/>
  <c r="F18" i="1"/>
  <c r="F19" i="1"/>
  <c r="E1" i="1"/>
</calcChain>
</file>

<file path=xl/sharedStrings.xml><?xml version="1.0" encoding="utf-8"?>
<sst xmlns="http://schemas.openxmlformats.org/spreadsheetml/2006/main" count="4843" uniqueCount="2810">
  <si>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</si>
  <si>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</si>
  <si>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</si>
  <si>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</si>
  <si>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</si>
  <si>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</si>
  <si>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</si>
  <si>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</si>
  <si>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</si>
  <si>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</si>
  <si>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</si>
  <si>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</si>
  <si>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</si>
  <si>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</si>
  <si>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</si>
  <si>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</si>
  <si>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</si>
  <si>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</si>
  <si>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</si>
  <si>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</si>
  <si>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</si>
  <si>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</si>
  <si>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</si>
  <si>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</si>
  <si>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</si>
  <si>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</si>
  <si>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</si>
  <si>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</si>
  <si>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</si>
  <si>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</si>
  <si>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</si>
  <si>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</si>
  <si>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</si>
  <si>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</si>
  <si>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</si>
  <si>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</si>
  <si>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</si>
  <si>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</si>
  <si>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</si>
  <si>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</si>
  <si>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</si>
  <si>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</si>
  <si>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</si>
  <si>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</si>
  <si>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</si>
  <si>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</si>
  <si>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</si>
  <si>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</si>
  <si>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</si>
  <si>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</si>
  <si>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</si>
  <si>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</si>
  <si>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</si>
  <si>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</si>
  <si>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</si>
  <si>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</si>
  <si>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</si>
  <si>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</si>
  <si>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</si>
  <si>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</si>
  <si>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</si>
  <si>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</si>
  <si>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</si>
  <si>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</si>
  <si>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</si>
  <si>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</si>
  <si>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</si>
  <si>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</si>
  <si>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</si>
  <si>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</si>
  <si>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WP SG</t>
  </si>
  <si>
    <t>Materiały wymagane do emisji kurtyny:</t>
  </si>
  <si>
    <t>Multiscreening to odmiana kreacji screeningowej składająca się z jednej kreacji billboardowej I kilku tapet.</t>
  </si>
  <si>
    <t>Ponadto, w kreacji musi być zdefiniowana funkcja:</t>
  </si>
  <si>
    <t>window.changeBackground = function(value) {</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</si>
  <si>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</si>
  <si>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</si>
  <si>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</si>
  <si>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</si>
  <si>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</si>
  <si>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</si>
  <si>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</si>
  <si>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</si>
  <si>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</si>
  <si>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</si>
  <si>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</si>
  <si>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</si>
  <si>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</si>
  <si>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</si>
  <si>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</si>
  <si>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</si>
  <si>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Wymagane materiały:</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</si>
  <si>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</si>
  <si>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</si>
  <si>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</si>
  <si>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</si>
  <si>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</si>
  <si>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</si>
  <si>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</si>
  <si>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</si>
  <si>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</si>
  <si>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</si>
  <si>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</si>
  <si>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</si>
  <si>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</si>
  <si>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</si>
  <si>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</si>
  <si>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</si>
  <si>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</si>
  <si>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</si>
  <si>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</si>
  <si>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</si>
  <si>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</si>
  <si>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</si>
  <si>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</si>
  <si>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</si>
  <si>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</si>
  <si>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</si>
  <si>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</si>
  <si>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</si>
  <si>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</si>
  <si>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</si>
  <si>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</si>
  <si>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</si>
  <si>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</si>
  <si>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</si>
  <si>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</si>
  <si>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</si>
  <si>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</si>
  <si>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</si>
  <si>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</si>
  <si>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</si>
  <si>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</si>
  <si>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</si>
  <si>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</si>
  <si>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</si>
  <si>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</si>
  <si>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</si>
  <si>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</si>
  <si>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</si>
  <si>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</si>
  <si>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</si>
  <si>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</si>
  <si>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</si>
  <si>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</si>
  <si>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</si>
  <si>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</si>
  <si>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</si>
  <si>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</si>
  <si>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</si>
  <si>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</si>
  <si>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</si>
  <si>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</si>
  <si>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</si>
  <si>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</si>
  <si>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</si>
  <si>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</si>
  <si>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</si>
  <si>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</si>
  <si>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</si>
  <si>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</si>
  <si>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</si>
  <si>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</si>
  <si>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</si>
  <si>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</si>
  <si>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</si>
  <si>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</si>
  <si>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</si>
  <si>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</si>
  <si>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</si>
  <si>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</si>
  <si>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</si>
  <si>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</si>
  <si>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</si>
  <si>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</si>
  <si>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</si>
  <si>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</si>
  <si>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</si>
  <si>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</si>
  <si>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</si>
  <si>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</si>
  <si>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</si>
  <si>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</si>
  <si>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</si>
  <si>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</si>
  <si>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</si>
  <si>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</si>
  <si>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</si>
  <si>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</si>
  <si>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</si>
  <si>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</si>
  <si>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</si>
  <si>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</si>
  <si>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</si>
  <si>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</si>
  <si>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</si>
  <si>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</si>
  <si>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</si>
  <si>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</si>
  <si>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</si>
  <si>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</si>
  <si>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</si>
  <si>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</si>
  <si>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</si>
  <si>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</si>
  <si>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</si>
  <si>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</si>
  <si>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</si>
  <si>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</si>
  <si>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</si>
  <si>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</si>
  <si>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</si>
  <si>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</si>
  <si>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</si>
  <si>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</si>
  <si>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</si>
  <si>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</si>
  <si>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</si>
  <si>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</si>
  <si>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</si>
  <si>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</si>
  <si>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</si>
  <si>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</si>
  <si>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</si>
  <si>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</si>
  <si>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</si>
  <si>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</si>
  <si>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</si>
  <si>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</si>
  <si>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</si>
  <si>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</si>
  <si>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</si>
  <si>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</si>
  <si>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</si>
  <si>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</si>
  <si>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</si>
  <si>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</si>
  <si>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</si>
  <si>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</si>
  <si>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</si>
  <si>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</si>
  <si>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</si>
  <si>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</si>
  <si>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</si>
  <si>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</si>
  <si>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</si>
  <si>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</si>
  <si>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</si>
  <si>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</si>
  <si>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</si>
  <si>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</si>
  <si>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</si>
  <si>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</si>
  <si>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</si>
  <si>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</si>
  <si>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</si>
  <si>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</si>
  <si>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</si>
  <si>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</si>
  <si>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</si>
  <si>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</si>
  <si>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</si>
  <si>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</si>
  <si>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</si>
  <si>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</si>
  <si>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</si>
  <si>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</si>
  <si>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</si>
  <si>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</si>
  <si>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</si>
  <si>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</si>
  <si>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</si>
  <si>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</si>
  <si>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</si>
  <si>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</si>
  <si>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</si>
  <si>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</si>
  <si>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</si>
  <si>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</si>
  <si>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</si>
  <si>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</si>
  <si>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</si>
  <si>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</si>
  <si>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</si>
  <si>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</si>
  <si>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</si>
  <si>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</si>
  <si>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</si>
  <si>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</si>
  <si>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</si>
  <si>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</si>
  <si>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</si>
  <si>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</si>
  <si>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</si>
  <si>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</si>
  <si>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</si>
  <si>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</si>
  <si>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</si>
  <si>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</si>
  <si>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</si>
  <si>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</si>
  <si>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</si>
  <si>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</si>
  <si>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</si>
  <si>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</si>
  <si>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</si>
  <si>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</si>
  <si>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</si>
  <si>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</si>
  <si>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</si>
  <si>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</si>
  <si>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</si>
  <si>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</si>
  <si>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</si>
  <si>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</si>
  <si>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</si>
  <si>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</si>
  <si>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</si>
  <si>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</si>
  <si>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</si>
  <si>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</si>
  <si>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</si>
  <si>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</si>
  <si>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</si>
  <si>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</si>
  <si>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</si>
  <si>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</si>
  <si>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</si>
  <si>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</si>
  <si>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</si>
  <si>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</si>
  <si>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</si>
  <si>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</si>
  <si>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</si>
  <si>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</si>
  <si>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</si>
  <si>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</si>
  <si>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</si>
  <si>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</si>
  <si>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</si>
  <si>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</si>
  <si>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</si>
  <si>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</si>
  <si>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</si>
  <si>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</si>
  <si>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</si>
  <si>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</si>
  <si>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</si>
  <si>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</si>
  <si>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</si>
  <si>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</si>
  <si>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</si>
  <si>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</si>
  <si>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</si>
  <si>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</si>
  <si>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</si>
  <si>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</si>
  <si>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</si>
  <si>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</si>
  <si>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</si>
  <si>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</si>
  <si>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</si>
  <si>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</si>
  <si>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</si>
  <si>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</si>
  <si>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</si>
  <si>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</si>
  <si>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</si>
  <si>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</si>
  <si>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</si>
  <si>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</si>
  <si>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</si>
  <si>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</si>
  <si>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</si>
  <si>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</si>
  <si>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</si>
  <si>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</si>
  <si>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</si>
  <si>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</si>
  <si>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</si>
  <si>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</si>
  <si>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</si>
  <si>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</si>
  <si>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</si>
  <si>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</si>
  <si>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</si>
  <si>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</si>
  <si>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</si>
  <si>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</si>
  <si>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</si>
  <si>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</si>
  <si>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</si>
  <si>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</si>
  <si>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</si>
  <si>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</si>
  <si>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</si>
  <si>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</si>
  <si>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</si>
  <si>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</si>
  <si>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</si>
  <si>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</si>
  <si>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</si>
  <si>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</si>
  <si>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</si>
  <si>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</si>
  <si>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</si>
  <si>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</si>
  <si>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</si>
  <si>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</si>
  <si>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</si>
  <si>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</si>
  <si>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</si>
  <si>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</si>
  <si>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</si>
  <si>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</si>
  <si>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</si>
  <si>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</si>
  <si>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</si>
  <si>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</si>
  <si>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</si>
  <si>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</si>
  <si>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</si>
  <si>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</si>
  <si>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</si>
  <si>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</si>
  <si>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</si>
  <si>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</si>
  <si>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</si>
  <si>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</si>
  <si>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</si>
  <si>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</si>
  <si>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</si>
  <si>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</si>
  <si>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</si>
  <si>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</si>
  <si>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</si>
  <si>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</si>
  <si>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</si>
  <si>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</si>
  <si>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</si>
  <si>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</si>
  <si>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</si>
  <si>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</si>
  <si>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</si>
  <si>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</si>
  <si>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</si>
  <si>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</si>
  <si>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</si>
  <si>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</si>
  <si>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</si>
  <si>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</si>
  <si>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</si>
  <si>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</si>
  <si>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</si>
  <si>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</si>
  <si>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</si>
  <si>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</si>
  <si>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</si>
  <si>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</si>
  <si>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</si>
  <si>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</si>
  <si>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</si>
  <si>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</si>
  <si>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</si>
  <si>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</si>
  <si>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</si>
  <si>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</si>
  <si>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</si>
  <si>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</si>
  <si>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</si>
  <si>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</si>
  <si>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</si>
  <si>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</si>
  <si>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</si>
  <si>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</si>
  <si>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</si>
  <si>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</si>
  <si>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</si>
  <si>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</si>
  <si>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</si>
  <si>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</si>
  <si>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</si>
  <si>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</si>
  <si>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</si>
  <si>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</si>
  <si>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</si>
  <si>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</si>
  <si>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</si>
  <si>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</si>
  <si>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</si>
  <si>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</si>
  <si>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</si>
  <si>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</si>
  <si>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</si>
  <si>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</si>
  <si>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</si>
  <si>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</si>
  <si>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</si>
  <si>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</si>
  <si>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</si>
  <si>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</si>
  <si>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</si>
  <si>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</si>
  <si>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</si>
  <si>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</si>
  <si>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</si>
  <si>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</si>
  <si>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</si>
  <si>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</si>
  <si>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</si>
  <si>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</si>
  <si>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</si>
  <si>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</si>
  <si>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</si>
  <si>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</si>
  <si>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</si>
  <si>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</si>
  <si>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</si>
  <si>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</si>
  <si>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</si>
  <si>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</si>
  <si>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</si>
  <si>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</si>
  <si>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</si>
  <si>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</si>
  <si>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</si>
  <si>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</si>
  <si>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</si>
  <si>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</si>
  <si>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</si>
  <si>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</si>
  <si>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</si>
  <si>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</si>
  <si>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</si>
  <si>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</si>
  <si>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</si>
  <si>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</si>
  <si>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</si>
  <si>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</si>
  <si>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</si>
  <si>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</si>
  <si>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</si>
  <si>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</si>
  <si>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</si>
  <si>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</si>
  <si>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</si>
  <si>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</si>
  <si>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</si>
  <si>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</si>
  <si>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</si>
  <si>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</si>
  <si>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</si>
  <si>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</si>
  <si>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</si>
  <si>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</si>
  <si>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</si>
  <si>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</si>
  <si>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</si>
  <si>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</si>
  <si>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</si>
  <si>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</si>
  <si>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</si>
  <si>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</si>
  <si>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</si>
  <si>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</si>
  <si>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</si>
  <si>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</si>
  <si>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</si>
  <si>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</si>
  <si>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</si>
  <si>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</si>
  <si>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</si>
  <si>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</si>
  <si>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</si>
  <si>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</si>
  <si>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</si>
  <si>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</si>
  <si>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</si>
  <si>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</si>
  <si>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</si>
  <si>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</si>
  <si>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</si>
  <si>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</si>
  <si>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</si>
  <si>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</si>
  <si>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</si>
  <si>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</si>
  <si>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</si>
  <si>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</si>
  <si>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</si>
  <si>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</si>
  <si>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</si>
  <si>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</si>
  <si>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</si>
  <si>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</si>
  <si>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</si>
  <si>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</si>
  <si>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</si>
  <si>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</si>
  <si>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</si>
  <si>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</si>
  <si>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</si>
  <si>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</si>
  <si>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</si>
  <si>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</si>
  <si>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</si>
  <si>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</si>
  <si>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</si>
  <si>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</si>
  <si>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</si>
  <si>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</si>
  <si>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</si>
  <si>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</si>
  <si>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</si>
  <si>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</si>
  <si>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</si>
  <si>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</si>
  <si>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</si>
  <si>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</si>
  <si>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</si>
  <si>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</si>
  <si>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</si>
  <si>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</si>
  <si>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</si>
  <si>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</si>
  <si>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</si>
  <si>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</si>
  <si>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</si>
  <si>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</si>
  <si>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</si>
  <si>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</si>
  <si>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</si>
  <si>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</si>
  <si>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</si>
  <si>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</si>
  <si>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</si>
  <si>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</si>
  <si>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</si>
  <si>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</si>
  <si>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</si>
  <si>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</si>
  <si>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</si>
  <si>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</si>
  <si>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</si>
  <si>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</si>
  <si>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</si>
  <si>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</si>
  <si>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</si>
  <si>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</si>
  <si>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</si>
  <si>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</si>
  <si>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</si>
  <si>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</si>
  <si>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</si>
  <si>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</si>
  <si>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</si>
  <si>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</si>
  <si>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</si>
  <si>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</si>
  <si>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</si>
  <si>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</si>
  <si>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</si>
  <si>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</si>
  <si>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</si>
  <si>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</si>
  <si>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</si>
  <si>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</si>
  <si>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</si>
  <si>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</si>
  <si>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</si>
  <si>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</si>
  <si>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</si>
  <si>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</si>
  <si>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</si>
  <si>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</si>
  <si>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</si>
  <si>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</si>
  <si>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</si>
  <si>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</si>
  <si>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</si>
  <si>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</si>
  <si>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</si>
  <si>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</si>
  <si>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</si>
  <si>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</si>
  <si>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</si>
  <si>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</si>
  <si>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</si>
  <si>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</si>
  <si>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</si>
  <si>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</si>
  <si>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</si>
  <si>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</si>
  <si>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</si>
  <si>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</si>
  <si>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</si>
  <si>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</si>
  <si>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</si>
  <si>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</si>
  <si>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</si>
  <si>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</si>
  <si>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</si>
  <si>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</si>
  <si>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</si>
  <si>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</si>
  <si>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</si>
  <si>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</si>
  <si>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</si>
  <si>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</si>
  <si>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</si>
  <si>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</si>
  <si>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</si>
  <si>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</si>
  <si>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</si>
  <si>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</si>
  <si>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</si>
  <si>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</si>
  <si>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</si>
  <si>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</si>
  <si>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</si>
  <si>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</si>
  <si>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</si>
  <si>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</si>
  <si>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</si>
  <si>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</si>
  <si>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</si>
  <si>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</si>
  <si>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</si>
  <si>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</si>
  <si>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</si>
  <si>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</si>
  <si>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</si>
  <si>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</si>
  <si>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</si>
  <si>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</si>
  <si>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</si>
  <si>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</si>
  <si>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</si>
  <si>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</si>
  <si>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</si>
  <si>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</si>
  <si>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</si>
  <si>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</si>
  <si>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</si>
  <si>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</si>
  <si>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</si>
  <si>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</si>
  <si>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</si>
  <si>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</si>
  <si>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</si>
  <si>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</si>
  <si>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</si>
  <si>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</si>
  <si>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</si>
  <si>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</si>
  <si>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</si>
  <si>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</si>
  <si>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</si>
  <si>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</si>
  <si>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</si>
  <si>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</si>
  <si>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</si>
  <si>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</si>
  <si>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</si>
  <si>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</si>
  <si>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</si>
  <si>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</si>
  <si>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</si>
  <si>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</si>
  <si>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</si>
  <si>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</si>
  <si>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</si>
  <si>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</si>
  <si>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</si>
  <si>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</si>
  <si>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</si>
  <si>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</si>
  <si>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</si>
  <si>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</si>
  <si>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</si>
  <si>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</si>
  <si>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</si>
  <si>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</si>
  <si>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</si>
  <si>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</si>
  <si>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</si>
  <si>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Pozostałe fynkcjonalności są spójne ze specyfikacją Welcome Screena XL.</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</si>
  <si>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</si>
  <si>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</si>
  <si>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</si>
  <si>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</si>
  <si>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</si>
  <si>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</si>
  <si>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</si>
  <si>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</si>
  <si>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</si>
  <si>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</si>
  <si>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</si>
  <si>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</si>
  <si>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</si>
  <si>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</si>
  <si>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</si>
  <si>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</si>
  <si>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</si>
  <si>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</si>
  <si>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</si>
  <si>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</si>
  <si>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</si>
  <si>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</si>
  <si>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</si>
  <si>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</si>
  <si>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</si>
  <si>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</si>
  <si>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</si>
  <si>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</si>
  <si>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</si>
  <si>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</si>
  <si>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</si>
  <si>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</si>
  <si>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</si>
  <si>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</si>
  <si>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</si>
  <si>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</si>
  <si>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</si>
  <si>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</si>
  <si>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</si>
  <si>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</si>
  <si>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</si>
  <si>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</si>
  <si>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</si>
  <si>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</si>
  <si>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</si>
  <si>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</si>
  <si>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</si>
  <si>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</si>
  <si>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</si>
  <si>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</si>
  <si>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</si>
  <si>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</si>
  <si>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</si>
  <si>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</si>
  <si>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</si>
  <si>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</si>
  <si>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</si>
  <si>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</si>
  <si>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</si>
  <si>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</si>
  <si>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</si>
  <si>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</si>
  <si>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</si>
  <si>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</si>
  <si>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</si>
  <si>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</si>
  <si>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</si>
  <si>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</si>
  <si>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</si>
  <si>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</si>
  <si>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</si>
  <si>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</si>
  <si>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</si>
  <si>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</si>
  <si>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</si>
  <si>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</si>
  <si>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</si>
  <si>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</si>
  <si>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</si>
  <si>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</si>
  <si>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</si>
  <si>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</si>
  <si>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</si>
  <si>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</si>
  <si>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</si>
  <si>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</si>
  <si>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</si>
  <si>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</si>
  <si>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</si>
  <si>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</si>
  <si>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</si>
  <si>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</si>
  <si>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</si>
  <si>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</si>
  <si>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</si>
  <si>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</si>
  <si>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</si>
  <si>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</si>
  <si>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</si>
  <si>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</si>
  <si>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</si>
  <si>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</si>
  <si>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</si>
  <si>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</si>
  <si>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</si>
  <si>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</si>
  <si>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</si>
  <si>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</si>
  <si>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</si>
  <si>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</si>
  <si>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</si>
  <si>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</si>
  <si>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</si>
  <si>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</si>
  <si>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</si>
  <si>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</si>
  <si>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</si>
  <si>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</si>
  <si>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</si>
  <si>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</si>
  <si>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</si>
  <si>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</si>
  <si>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</si>
  <si>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</si>
  <si>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</si>
  <si>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</si>
  <si>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</si>
  <si>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</si>
  <si>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</si>
  <si>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</si>
  <si>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</si>
  <si>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</si>
  <si>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</si>
  <si>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</si>
  <si>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</si>
  <si>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</si>
  <si>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</si>
  <si>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</si>
  <si>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</si>
  <si>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</si>
  <si>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</si>
  <si>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</si>
  <si>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</si>
  <si>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</si>
  <si>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</si>
  <si>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</si>
  <si>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</si>
  <si>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</si>
  <si>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</si>
  <si>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</si>
  <si>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</si>
  <si>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</si>
  <si>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</si>
  <si>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</si>
  <si>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</si>
  <si>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</si>
  <si>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</si>
  <si>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</si>
  <si>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</si>
  <si>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</si>
  <si>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</si>
  <si>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</si>
  <si>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</si>
  <si>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</si>
  <si>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</si>
  <si>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</si>
  <si>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</si>
  <si>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</si>
  <si>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</si>
  <si>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</si>
  <si>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</si>
  <si>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</si>
  <si>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</si>
  <si>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</si>
  <si>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</si>
  <si>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</si>
  <si>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</si>
  <si>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</si>
  <si>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</si>
  <si>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</si>
  <si>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</si>
  <si>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</si>
  <si>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</si>
  <si>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</si>
  <si>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</si>
  <si>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</si>
  <si>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</si>
  <si>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</si>
  <si>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</si>
  <si>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</si>
  <si>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</si>
  <si>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</si>
  <si>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</si>
  <si>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</si>
  <si>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</si>
  <si>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</si>
  <si>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</si>
  <si>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</si>
  <si>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</si>
  <si>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</si>
  <si>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</si>
  <si>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</si>
  <si>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</si>
  <si>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</si>
  <si>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</si>
  <si>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</si>
  <si>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</si>
  <si>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</si>
  <si>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</si>
  <si>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</si>
  <si>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</si>
  <si>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</si>
  <si>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</si>
  <si>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</si>
  <si>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</si>
  <si>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</si>
  <si>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</si>
  <si>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</si>
  <si>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</si>
  <si>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</si>
  <si>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</si>
  <si>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</si>
  <si>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</si>
  <si>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</si>
  <si>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</si>
  <si>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</si>
  <si>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</si>
  <si>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</si>
  <si>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</si>
  <si>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</si>
  <si>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</si>
  <si>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</si>
  <si>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</si>
  <si>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</si>
  <si>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</si>
  <si>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</si>
  <si>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</si>
  <si>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</si>
  <si>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</si>
  <si>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</si>
  <si>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</si>
  <si>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</si>
  <si>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</si>
  <si>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</si>
  <si>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</si>
  <si>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</si>
  <si>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</si>
  <si>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</si>
  <si>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</si>
  <si>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</si>
  <si>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</si>
  <si>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</si>
  <si>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</si>
  <si>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</si>
  <si>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</si>
  <si>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</si>
  <si>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</si>
  <si>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</si>
  <si>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</si>
  <si>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</si>
  <si>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</si>
  <si>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</si>
  <si>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</si>
  <si>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</si>
  <si>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</si>
  <si>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</si>
  <si>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</si>
  <si>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</si>
  <si>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</si>
  <si>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</si>
  <si>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</si>
  <si>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</si>
  <si>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</si>
  <si>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</si>
  <si>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</si>
  <si>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</si>
  <si>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</si>
  <si>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</si>
  <si>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</si>
  <si>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</si>
  <si>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</si>
  <si>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</si>
  <si>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</si>
  <si>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</si>
  <si>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</si>
  <si>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</si>
  <si>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</si>
  <si>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</si>
  <si>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</si>
  <si>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</si>
  <si>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</si>
  <si>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</si>
  <si>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</si>
  <si>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</si>
  <si>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</si>
  <si>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</si>
  <si>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</si>
  <si>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</si>
  <si>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</si>
  <si>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</si>
  <si>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</si>
  <si>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</si>
  <si>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</si>
  <si>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</si>
  <si>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</si>
  <si>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</si>
  <si>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</si>
  <si>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</si>
  <si>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</si>
  <si>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</si>
  <si>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</si>
  <si>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</si>
  <si>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</si>
  <si>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</si>
  <si>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</si>
  <si>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</si>
  <si>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</si>
  <si>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</si>
  <si>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</si>
  <si>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</si>
  <si>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</si>
  <si>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</si>
  <si>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</si>
  <si>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</si>
  <si>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</si>
  <si>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</si>
  <si>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</si>
  <si>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</si>
  <si>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</si>
  <si>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</si>
  <si>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</si>
  <si>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</si>
  <si>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</si>
  <si>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</si>
  <si>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</si>
  <si>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</si>
  <si>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</si>
  <si>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</si>
  <si>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</si>
  <si>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</si>
  <si>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</si>
  <si>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</si>
  <si>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</si>
  <si>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</si>
  <si>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</si>
  <si>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</si>
  <si>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</si>
  <si>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</si>
  <si>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</si>
  <si>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</si>
  <si>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</si>
  <si>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</si>
  <si>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</si>
  <si>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</si>
  <si>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</si>
  <si>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</si>
  <si>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</si>
  <si>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</si>
  <si>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</si>
  <si>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</si>
  <si>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</si>
  <si>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</si>
  <si>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</si>
  <si>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</si>
  <si>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</si>
  <si>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</si>
  <si>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</si>
  <si>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</si>
  <si>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</si>
  <si>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</si>
  <si>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</si>
  <si>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</si>
  <si>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</si>
  <si>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</si>
  <si>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</si>
  <si>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</si>
  <si>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</si>
  <si>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</si>
  <si>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</si>
  <si>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</si>
  <si>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</si>
  <si>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</si>
  <si>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</si>
  <si>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</si>
  <si>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</si>
  <si>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</si>
  <si>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</si>
  <si>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</si>
  <si>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</si>
  <si>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</si>
  <si>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</si>
  <si>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</si>
  <si>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</si>
  <si>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</si>
  <si>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</si>
  <si>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</si>
  <si>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</si>
  <si>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</si>
  <si>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</si>
  <si>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</si>
  <si>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</si>
  <si>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</si>
  <si>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</si>
  <si>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</si>
  <si>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</si>
  <si>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</si>
  <si>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</si>
  <si>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</si>
  <si>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</si>
  <si>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</si>
  <si>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</si>
  <si>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</si>
  <si>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</si>
  <si>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</si>
  <si>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</si>
  <si>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</si>
  <si>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</si>
  <si>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</si>
  <si>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</si>
  <si>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</si>
  <si>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</si>
  <si>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</si>
  <si>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</si>
  <si>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</si>
  <si>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</si>
  <si>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</si>
  <si>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</si>
  <si>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</si>
  <si>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</si>
  <si>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</si>
  <si>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</si>
  <si>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</si>
  <si>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</si>
  <si>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</si>
  <si>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</si>
  <si>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</si>
  <si>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</si>
  <si>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</si>
  <si>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</si>
  <si>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</si>
  <si>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</si>
  <si>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</si>
  <si>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</si>
  <si>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</si>
  <si>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</si>
  <si>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</si>
  <si>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</si>
  <si>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</si>
  <si>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</si>
  <si>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</si>
  <si>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</si>
  <si>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</si>
  <si>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</si>
  <si>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</si>
  <si>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</si>
  <si>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</si>
  <si>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</si>
  <si>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</si>
  <si>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</si>
  <si>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</si>
  <si>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</si>
  <si>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</si>
  <si>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</si>
  <si>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</si>
  <si>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</si>
  <si>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</si>
  <si>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</si>
  <si>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</si>
  <si>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</si>
  <si>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</si>
  <si>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</si>
  <si>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</si>
  <si>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</si>
  <si>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</si>
  <si>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</si>
  <si>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</si>
  <si>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</si>
  <si>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</si>
  <si>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</si>
  <si>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</si>
  <si>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</si>
  <si>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</si>
  <si>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</si>
  <si>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</si>
  <si>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</si>
  <si>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</si>
  <si>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</si>
  <si>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</si>
  <si>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</si>
  <si>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</si>
  <si>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</si>
  <si>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</si>
  <si>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</si>
  <si>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</si>
  <si>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</si>
  <si>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</si>
  <si>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</si>
  <si>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</si>
  <si>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</si>
  <si>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</si>
  <si>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</si>
  <si>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</si>
  <si>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</si>
  <si>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</si>
  <si>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</si>
  <si>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</si>
  <si>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</si>
  <si>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</si>
  <si>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</si>
  <si>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</si>
  <si>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</si>
  <si>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</si>
  <si>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</si>
  <si>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</si>
  <si>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</si>
  <si>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</si>
  <si>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</si>
  <si>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</si>
  <si>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</si>
  <si>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</si>
  <si>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</si>
  <si>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</si>
  <si>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</si>
  <si>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</si>
  <si>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</si>
  <si>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</si>
  <si>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</si>
  <si>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</si>
  <si>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</si>
  <si>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</si>
  <si>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</si>
  <si>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</si>
  <si>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</si>
  <si>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</si>
  <si>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</si>
  <si>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</si>
  <si>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</si>
  <si>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</si>
  <si>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</si>
  <si>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</si>
  <si>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</si>
  <si>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</si>
  <si>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</si>
  <si>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</si>
  <si>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</si>
  <si>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</si>
  <si>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</si>
  <si>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</si>
  <si>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</si>
  <si>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</si>
  <si>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</si>
  <si>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</si>
  <si>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</si>
  <si>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</si>
  <si>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</si>
  <si>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</si>
  <si>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</si>
  <si>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</si>
  <si>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</si>
  <si>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</si>
  <si>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</si>
  <si>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</si>
  <si>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</si>
  <si>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</si>
  <si>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</si>
  <si>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</si>
  <si>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</si>
  <si>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</si>
  <si>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</si>
  <si>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</si>
  <si>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</si>
  <si>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</si>
  <si>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</si>
  <si>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</si>
  <si>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</si>
  <si>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</si>
  <si>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</si>
  <si>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</si>
  <si>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</si>
  <si>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</si>
  <si>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</si>
  <si>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</si>
  <si>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</si>
  <si>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</si>
  <si>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</si>
  <si>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</si>
  <si>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</si>
  <si>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</si>
  <si>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</si>
  <si>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</si>
  <si>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</si>
  <si>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</si>
  <si>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</si>
  <si>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</si>
  <si>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</si>
  <si>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</si>
  <si>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</si>
  <si>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</si>
  <si>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</si>
  <si>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</si>
  <si>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</si>
  <si>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</si>
  <si>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</si>
  <si>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</si>
  <si>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</si>
  <si>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</si>
  <si>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</si>
  <si>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</si>
  <si>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</si>
  <si>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</si>
  <si>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</si>
  <si>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</si>
  <si>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</si>
  <si>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</si>
  <si>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</si>
  <si>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</si>
  <si>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</si>
  <si>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</si>
  <si>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</si>
  <si>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</si>
  <si>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</si>
  <si>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</si>
  <si>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</si>
  <si>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</si>
  <si>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</si>
  <si>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</si>
  <si>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</si>
  <si>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</si>
  <si>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</si>
  <si>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</si>
  <si>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</si>
  <si>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</si>
  <si>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</si>
  <si>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</si>
  <si>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</si>
  <si>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</si>
  <si>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</si>
  <si>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</si>
  <si>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</si>
  <si>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</si>
  <si>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</si>
  <si>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</si>
  <si>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</si>
  <si>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</si>
  <si>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</si>
  <si>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</si>
  <si>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</si>
  <si>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</si>
  <si>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</si>
  <si>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</si>
  <si>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</si>
  <si>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</si>
  <si>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</si>
  <si>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</si>
  <si>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</si>
  <si>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</si>
  <si>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</si>
  <si>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</si>
  <si>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</si>
  <si>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</si>
  <si>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</si>
  <si>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</si>
  <si>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</si>
  <si>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</si>
  <si>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</si>
  <si>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</si>
  <si>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</si>
  <si>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</si>
  <si>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</si>
  <si>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</si>
  <si>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</si>
  <si>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</si>
  <si>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</si>
  <si>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</si>
  <si>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</si>
  <si>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</si>
  <si>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</si>
  <si>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</si>
  <si>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</si>
  <si>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</si>
  <si>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</si>
  <si>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</si>
  <si>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</si>
  <si>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</si>
  <si>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</si>
  <si>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</si>
  <si>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</si>
  <si>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</si>
  <si>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</si>
  <si>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</si>
  <si>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</si>
  <si>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</si>
  <si>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</si>
  <si>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</si>
  <si>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</si>
  <si>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</si>
  <si>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</si>
  <si>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</si>
  <si>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</si>
  <si>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</si>
  <si>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</si>
  <si>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</si>
  <si>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</si>
  <si>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</si>
  <si>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</si>
  <si>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</si>
  <si>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</si>
  <si>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</si>
  <si>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</si>
  <si>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</si>
  <si>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</si>
  <si>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</si>
  <si>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</si>
  <si>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</si>
  <si>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</si>
  <si>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</si>
  <si>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</si>
  <si>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</si>
  <si>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</si>
  <si>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</si>
  <si>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</si>
  <si>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</si>
  <si>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</si>
  <si>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</si>
  <si>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</si>
  <si>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</si>
  <si>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</si>
  <si>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</si>
  <si>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</si>
  <si>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</si>
  <si>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</si>
  <si>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</si>
  <si>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</si>
  <si>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</si>
  <si>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</si>
  <si>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</si>
  <si>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</si>
  <si>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</si>
  <si>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</si>
  <si>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</si>
  <si>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</si>
  <si>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</si>
  <si>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</si>
  <si>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</si>
  <si>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</si>
  <si>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</si>
  <si>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</si>
  <si>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</si>
  <si>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</si>
  <si>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</si>
  <si>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</si>
  <si>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</si>
  <si>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</si>
  <si>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</si>
  <si>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</si>
  <si>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</si>
  <si>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</si>
  <si>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</si>
  <si>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</si>
  <si>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</si>
  <si>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</si>
  <si>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</si>
  <si>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</si>
  <si>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</si>
  <si>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</si>
  <si>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</si>
  <si>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</si>
  <si>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</si>
  <si>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</si>
  <si>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</si>
  <si>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</si>
  <si>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</si>
  <si>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</si>
  <si>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</si>
  <si>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</si>
  <si>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</si>
  <si>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</si>
  <si>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</si>
  <si>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</si>
  <si>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</si>
  <si>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</si>
  <si>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</si>
  <si>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</si>
  <si>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</si>
  <si>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</si>
  <si>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</si>
  <si>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</si>
  <si>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</si>
  <si>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</si>
  <si>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</si>
  <si>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</si>
  <si>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</si>
  <si>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</si>
  <si>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</si>
  <si>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</si>
  <si>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</si>
  <si>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</si>
  <si>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</si>
  <si>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</si>
  <si>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</si>
  <si>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</si>
  <si>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</si>
  <si>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</si>
  <si>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</si>
  <si>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</si>
  <si>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</si>
  <si>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</si>
  <si>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</si>
  <si>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</si>
  <si>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</si>
  <si>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</si>
  <si>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</si>
  <si>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</si>
  <si>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</si>
  <si>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</si>
  <si>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</si>
  <si>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</si>
  <si>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</si>
  <si>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Waga: PNG,JPG,GIF do 40 kB, HTML5 do 150 kB</t>
  </si>
  <si>
    <t>Wymiary: rozwinięty 320x480px, zwinięty 320x100px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</si>
  <si>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</si>
  <si>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</si>
  <si>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</si>
  <si>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</si>
  <si>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</si>
  <si>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</si>
  <si>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</si>
  <si>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</si>
  <si>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</si>
  <si>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</si>
  <si>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</si>
  <si>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</si>
  <si>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</si>
  <si>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</si>
  <si>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</si>
  <si>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</si>
  <si>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</si>
  <si>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</si>
  <si>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</si>
  <si>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</si>
  <si>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</si>
  <si>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</si>
  <si>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</si>
  <si>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</si>
  <si>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</si>
  <si>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</si>
  <si>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</si>
  <si>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</si>
  <si>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</si>
  <si>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</si>
  <si>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</si>
  <si>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</si>
  <si>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</si>
  <si>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</si>
  <si>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</si>
  <si>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</si>
  <si>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</si>
  <si>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</si>
  <si>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</si>
  <si>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</si>
  <si>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</si>
  <si>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</si>
  <si>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</si>
  <si>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</si>
  <si>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</si>
  <si>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</si>
  <si>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</si>
  <si>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</si>
  <si>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</si>
  <si>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</si>
  <si>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</si>
  <si>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</si>
  <si>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</si>
  <si>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</si>
  <si>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</si>
  <si>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</si>
  <si>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</si>
  <si>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</si>
  <si>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</si>
  <si>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</si>
  <si>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</si>
  <si>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</si>
  <si>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</si>
  <si>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</si>
  <si>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</si>
  <si>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</si>
  <si>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</si>
  <si>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</si>
  <si>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</si>
  <si>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</si>
  <si>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</si>
  <si>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</si>
  <si>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</si>
  <si>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</si>
  <si>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</si>
  <si>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</si>
  <si>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</si>
  <si>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</si>
  <si>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</si>
  <si>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</si>
  <si>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</si>
  <si>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</si>
  <si>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</si>
  <si>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</si>
  <si>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</si>
  <si>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</si>
  <si>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</si>
  <si>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</si>
  <si>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</si>
  <si>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</si>
  <si>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</si>
  <si>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</si>
  <si>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</si>
  <si>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</si>
  <si>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</si>
  <si>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</si>
  <si>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</si>
  <si>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</si>
  <si>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</si>
  <si>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</si>
  <si>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</si>
  <si>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</si>
  <si>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</si>
  <si>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</si>
  <si>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</si>
  <si>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</si>
  <si>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</si>
  <si>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</si>
  <si>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</si>
  <si>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</si>
  <si>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</si>
  <si>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</si>
  <si>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</si>
  <si>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</si>
  <si>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</si>
  <si>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</si>
  <si>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</si>
  <si>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</si>
  <si>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</si>
  <si>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</si>
  <si>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</si>
  <si>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</si>
  <si>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</si>
  <si>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</si>
  <si>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</si>
  <si>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</si>
  <si>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</si>
  <si>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</si>
  <si>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</si>
  <si>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</si>
  <si>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</si>
  <si>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</si>
  <si>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</si>
  <si>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</si>
  <si>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</si>
  <si>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</si>
  <si>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</si>
  <si>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</si>
  <si>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</si>
  <si>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</si>
  <si>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</si>
  <si>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</si>
  <si>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</si>
  <si>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</si>
  <si>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</si>
  <si>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</si>
  <si>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</si>
  <si>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</si>
  <si>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</si>
  <si>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</si>
  <si>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</si>
  <si>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</si>
  <si>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</si>
  <si>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</si>
  <si>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</si>
  <si>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</si>
  <si>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</si>
  <si>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</si>
  <si>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</si>
  <si>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</si>
  <si>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</si>
  <si>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</si>
  <si>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</si>
  <si>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</si>
  <si>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</si>
  <si>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</si>
  <si>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</si>
  <si>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</si>
  <si>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</si>
  <si>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</si>
  <si>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</si>
  <si>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</si>
  <si>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</si>
  <si>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</si>
  <si>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</si>
  <si>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</si>
  <si>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</si>
  <si>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</si>
  <si>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</si>
  <si>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</si>
  <si>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</si>
  <si>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</si>
  <si>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</si>
  <si>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</si>
  <si>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</si>
  <si>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</si>
  <si>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</si>
  <si>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</si>
  <si>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</si>
  <si>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</si>
  <si>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</si>
  <si>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</si>
  <si>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</si>
  <si>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</si>
  <si>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</si>
  <si>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</si>
  <si>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</si>
  <si>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</si>
  <si>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</si>
  <si>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</si>
  <si>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</si>
  <si>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</si>
  <si>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</si>
  <si>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</si>
  <si>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</si>
  <si>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</si>
  <si>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</si>
  <si>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</si>
  <si>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</si>
  <si>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</si>
  <si>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</si>
  <si>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</si>
  <si>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</si>
  <si>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</si>
  <si>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</si>
  <si>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</si>
  <si>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</si>
  <si>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</si>
  <si>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</si>
  <si>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</si>
  <si>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</si>
  <si>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</si>
  <si>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</si>
  <si>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</si>
  <si>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</si>
  <si>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</si>
  <si>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</si>
  <si>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</si>
  <si>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</si>
  <si>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</si>
  <si>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</si>
  <si>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</si>
  <si>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</si>
  <si>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</si>
  <si>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</si>
  <si>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</si>
  <si>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</si>
  <si>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</si>
  <si>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</si>
  <si>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</si>
  <si>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</si>
  <si>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</si>
  <si>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</si>
  <si>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</si>
  <si>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</si>
  <si>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</si>
  <si>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</si>
  <si>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</si>
  <si>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</si>
  <si>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</si>
  <si>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</si>
  <si>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</si>
  <si>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</si>
  <si>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</si>
  <si>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</si>
  <si>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</si>
  <si>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</si>
  <si>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</si>
  <si>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</si>
  <si>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</si>
  <si>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</si>
  <si>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</si>
  <si>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</si>
  <si>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</si>
  <si>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</si>
  <si>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</si>
  <si>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</si>
  <si>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</si>
  <si>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</si>
  <si>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</si>
  <si>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</si>
  <si>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</si>
  <si>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</si>
  <si>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</si>
  <si>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</si>
  <si>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</si>
  <si>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</si>
  <si>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</si>
  <si>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</si>
  <si>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</si>
  <si>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</si>
  <si>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</si>
  <si>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</si>
  <si>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</si>
  <si>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</si>
  <si>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</si>
  <si>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</si>
  <si>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</si>
  <si>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</si>
  <si>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</si>
  <si>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</si>
  <si>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</si>
  <si>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</si>
  <si>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</si>
  <si>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</si>
  <si>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</si>
  <si>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</si>
  <si>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</si>
  <si>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</si>
  <si>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</si>
  <si>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</si>
  <si>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</si>
  <si>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</si>
  <si>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</si>
  <si>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</si>
  <si>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</si>
  <si>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</si>
  <si>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</si>
  <si>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</si>
  <si>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</si>
  <si>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</si>
  <si>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</si>
  <si>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</si>
  <si>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</si>
  <si>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</si>
  <si>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</si>
  <si>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</si>
  <si>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</si>
  <si>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</si>
  <si>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</si>
  <si>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</si>
  <si>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</si>
  <si>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</si>
  <si>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</si>
  <si>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</si>
  <si>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</si>
  <si>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</si>
  <si>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</si>
  <si>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</si>
  <si>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</si>
  <si>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</si>
  <si>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</si>
  <si>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</si>
  <si>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</si>
  <si>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</si>
  <si>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</si>
  <si>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</si>
  <si>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</si>
  <si>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</si>
  <si>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</si>
  <si>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</si>
  <si>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</si>
  <si>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</si>
  <si>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</si>
  <si>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</si>
  <si>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</si>
  <si>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</si>
  <si>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</si>
  <si>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</si>
  <si>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</si>
  <si>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</si>
  <si>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</si>
  <si>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</si>
  <si>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</si>
  <si>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</si>
  <si>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</si>
  <si>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</si>
  <si>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</si>
  <si>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</si>
  <si>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</si>
  <si>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</si>
  <si>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</si>
  <si>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</si>
  <si>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</si>
  <si>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</si>
  <si>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</si>
  <si>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</si>
  <si>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</si>
  <si>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</si>
  <si>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</si>
  <si>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</si>
  <si>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</si>
  <si>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</si>
  <si>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</si>
  <si>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</si>
  <si>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</si>
  <si>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</si>
  <si>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</si>
  <si>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</si>
  <si>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</si>
  <si>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</si>
  <si>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</si>
  <si>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</si>
  <si>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</si>
  <si>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</si>
  <si>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</si>
  <si>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</si>
  <si>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</si>
  <si>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</si>
  <si>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</si>
  <si>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</si>
  <si>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</si>
  <si>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</si>
  <si>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</si>
  <si>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</si>
  <si>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</si>
  <si>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</si>
  <si>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</si>
  <si>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</si>
  <si>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</si>
  <si>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</si>
  <si>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</si>
  <si>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</si>
  <si>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</si>
  <si>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</si>
  <si>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</si>
  <si>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</si>
  <si>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</si>
  <si>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</si>
  <si>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</si>
  <si>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</si>
  <si>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</si>
  <si>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</si>
  <si>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</si>
  <si>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</si>
  <si>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</si>
  <si>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</si>
  <si>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</si>
  <si>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</si>
  <si>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</si>
  <si>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</si>
  <si>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</si>
  <si>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</si>
  <si>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</si>
  <si>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</si>
  <si>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</si>
  <si>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</si>
  <si>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</si>
  <si>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</si>
  <si>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</si>
  <si>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</si>
  <si>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</si>
  <si>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</si>
  <si>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</si>
  <si>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</si>
  <si>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</si>
  <si>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</si>
  <si>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</si>
  <si>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</si>
  <si>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</si>
  <si>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</si>
  <si>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</si>
  <si>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</si>
  <si>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</si>
  <si>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</si>
  <si>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</si>
  <si>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</si>
  <si>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</si>
  <si>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</si>
  <si>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</si>
  <si>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</si>
  <si>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</si>
  <si>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</si>
  <si>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</si>
  <si>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</si>
  <si>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</si>
  <si>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</si>
  <si>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</si>
  <si>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</si>
  <si>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</si>
  <si>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</si>
  <si>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</si>
  <si>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</si>
  <si>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</si>
  <si>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</si>
  <si>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</si>
  <si>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</si>
  <si>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</si>
  <si>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</si>
  <si>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</si>
  <si>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</si>
  <si>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</si>
  <si>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</si>
  <si>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</si>
  <si>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</si>
  <si>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</si>
  <si>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</si>
  <si>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</si>
  <si>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</si>
  <si>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</si>
  <si>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</si>
  <si>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</si>
  <si>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</si>
  <si>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</si>
  <si>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</si>
  <si>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</si>
  <si>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</si>
  <si>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</si>
  <si>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</si>
  <si>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</si>
  <si>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</si>
  <si>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</si>
  <si>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</si>
  <si>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</si>
  <si>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</si>
  <si>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</si>
  <si>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</si>
  <si>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</si>
  <si>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</si>
  <si>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</si>
  <si>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</si>
  <si>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</si>
  <si>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</si>
  <si>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</si>
  <si>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</si>
  <si>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</si>
  <si>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</si>
  <si>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</si>
  <si>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</si>
  <si>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</si>
  <si>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</si>
  <si>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</si>
  <si>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</si>
  <si>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</si>
  <si>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</si>
  <si>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</si>
  <si>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</si>
  <si>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</si>
  <si>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</si>
  <si>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</si>
  <si>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</si>
  <si>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</si>
  <si>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</si>
  <si>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</si>
  <si>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</si>
  <si>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</si>
  <si>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</si>
  <si>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</si>
  <si>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</si>
  <si>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</si>
  <si>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</si>
  <si>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</si>
  <si>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</si>
  <si>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</si>
  <si>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</si>
  <si>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</si>
  <si>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</si>
  <si>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</si>
  <si>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</si>
  <si>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</si>
  <si>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</si>
  <si>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</si>
  <si>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</si>
  <si>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</si>
  <si>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</si>
  <si>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</si>
  <si>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</si>
  <si>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</si>
  <si>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</si>
  <si>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</si>
  <si>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</si>
  <si>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</si>
  <si>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</si>
  <si>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</si>
  <si>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</si>
  <si>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</si>
  <si>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</si>
  <si>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</si>
  <si>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</si>
  <si>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</si>
  <si>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</si>
  <si>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</si>
  <si>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</si>
  <si>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</si>
  <si>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</si>
  <si>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</si>
  <si>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</si>
  <si>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</si>
  <si>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</si>
  <si>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</si>
  <si>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</si>
  <si>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</si>
  <si>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</si>
  <si>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</si>
  <si>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</si>
  <si>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</si>
  <si>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</si>
  <si>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</si>
  <si>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</si>
  <si>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</si>
  <si>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</si>
  <si>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</si>
  <si>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</si>
  <si>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</si>
  <si>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</si>
  <si>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</si>
  <si>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</si>
  <si>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</si>
  <si>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</si>
  <si>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</si>
  <si>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</si>
  <si>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</si>
  <si>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</si>
  <si>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</si>
  <si>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</si>
  <si>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</si>
  <si>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</si>
  <si>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</si>
  <si>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</si>
  <si>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</si>
  <si>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</si>
  <si>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</si>
  <si>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</si>
  <si>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</si>
  <si>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</si>
  <si>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</si>
  <si>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</si>
  <si>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</si>
  <si>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</si>
  <si>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</si>
  <si>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</si>
  <si>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</si>
  <si>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</si>
  <si>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</si>
  <si>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</si>
  <si>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</si>
  <si>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</si>
  <si>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</si>
  <si>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</si>
  <si>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</si>
  <si>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</si>
  <si>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</si>
  <si>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</si>
  <si>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</si>
  <si>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</si>
  <si>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</si>
  <si>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</si>
  <si>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</si>
  <si>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</si>
  <si>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</si>
  <si>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</si>
  <si>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</si>
  <si>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</si>
  <si>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</si>
  <si>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</si>
  <si>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</si>
  <si>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</si>
  <si>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</si>
  <si>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</si>
  <si>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</si>
  <si>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</si>
  <si>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</si>
  <si>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</si>
  <si>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</si>
  <si>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</si>
  <si>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</si>
  <si>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</si>
  <si>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</si>
  <si>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</si>
  <si>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</si>
  <si>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</si>
  <si>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</si>
  <si>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</si>
  <si>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</si>
  <si>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</si>
  <si>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</si>
  <si>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</si>
  <si>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</si>
  <si>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</si>
  <si>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</si>
  <si>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</si>
  <si>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</si>
  <si>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</si>
  <si>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</si>
  <si>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</si>
  <si>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</si>
  <si>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</si>
  <si>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</si>
  <si>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</si>
  <si>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</si>
  <si>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</si>
  <si>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</si>
  <si>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</si>
  <si>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</si>
  <si>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</si>
  <si>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</si>
  <si>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</si>
  <si>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</si>
  <si>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</si>
  <si>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Sticky Ads</t>
  </si>
  <si>
    <t>x800</t>
  </si>
  <si>
    <t>300x50 / 320x50</t>
  </si>
  <si>
    <t>x07, x63</t>
  </si>
  <si>
    <t>Czy wiesz, że kampanie w WP są zeroemisyjne?
Dowiedz się więcej</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</si>
  <si>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</si>
  <si>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</si>
  <si>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</si>
  <si>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</si>
  <si>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</si>
  <si>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</si>
  <si>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</si>
  <si>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</si>
  <si>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</si>
  <si>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</si>
  <si>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</si>
  <si>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</si>
  <si>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</si>
  <si>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</si>
  <si>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</si>
  <si>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</si>
  <si>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</si>
  <si>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</si>
  <si>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</si>
  <si>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</si>
  <si>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</si>
  <si>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</si>
  <si>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</si>
  <si>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</si>
  <si>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</si>
  <si>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</si>
  <si>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</si>
  <si>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</si>
  <si>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</si>
  <si>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</si>
  <si>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</si>
  <si>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</si>
  <si>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</si>
  <si>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</si>
  <si>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</si>
  <si>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</si>
  <si>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</si>
  <si>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</si>
  <si>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</si>
  <si>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</si>
  <si>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</si>
  <si>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</si>
  <si>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</si>
  <si>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</si>
  <si>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</si>
  <si>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</si>
  <si>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</si>
  <si>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</si>
  <si>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</si>
  <si>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</si>
  <si>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</si>
  <si>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</si>
  <si>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</si>
  <si>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</si>
  <si>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</si>
  <si>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</si>
  <si>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</si>
  <si>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</si>
  <si>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</si>
  <si>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</si>
  <si>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</si>
  <si>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</si>
  <si>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</si>
  <si>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</si>
  <si>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</si>
  <si>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</si>
  <si>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</si>
  <si>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</si>
  <si>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</si>
  <si>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</si>
  <si>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</si>
  <si>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</si>
  <si>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</si>
  <si>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</si>
  <si>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</si>
  <si>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</si>
  <si>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</si>
  <si>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</si>
  <si>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</si>
  <si>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</si>
  <si>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</si>
  <si>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</si>
  <si>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</si>
  <si>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</si>
  <si>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</si>
  <si>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</si>
  <si>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</si>
  <si>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</si>
  <si>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</si>
  <si>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</si>
  <si>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</si>
  <si>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</si>
  <si>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</si>
  <si>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</si>
  <si>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</si>
  <si>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</si>
  <si>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</si>
  <si>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</si>
  <si>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</si>
  <si>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</si>
  <si>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</si>
  <si>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</si>
  <si>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</si>
  <si>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</si>
  <si>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</si>
  <si>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</si>
  <si>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</si>
  <si>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</si>
  <si>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</si>
  <si>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</si>
  <si>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</si>
  <si>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</si>
  <si>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</si>
  <si>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</si>
  <si>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</si>
  <si>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</si>
  <si>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</si>
  <si>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</si>
  <si>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</si>
  <si>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</si>
  <si>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</si>
  <si>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</si>
  <si>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</si>
  <si>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</si>
  <si>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</si>
  <si>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</si>
  <si>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</si>
  <si>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</si>
  <si>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</si>
  <si>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</si>
  <si>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</si>
  <si>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</si>
  <si>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</si>
  <si>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</si>
  <si>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</si>
  <si>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</si>
  <si>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</si>
  <si>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</si>
  <si>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</si>
  <si>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</si>
  <si>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</si>
  <si>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</si>
  <si>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</si>
  <si>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</si>
  <si>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</si>
  <si>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</si>
  <si>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</si>
  <si>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</si>
  <si>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</si>
  <si>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</si>
  <si>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</si>
  <si>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</si>
  <si>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</si>
  <si>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</si>
  <si>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</si>
  <si>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</si>
  <si>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</si>
  <si>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</si>
  <si>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</si>
  <si>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</si>
  <si>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</si>
  <si>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</si>
  <si>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</si>
  <si>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</si>
  <si>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</si>
  <si>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</si>
  <si>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</si>
  <si>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</si>
  <si>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</si>
  <si>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</si>
  <si>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</si>
  <si>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</si>
  <si>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</si>
  <si>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</si>
  <si>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</si>
  <si>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</si>
  <si>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</si>
  <si>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</si>
  <si>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</si>
  <si>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</si>
  <si>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</si>
  <si>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</si>
  <si>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</si>
  <si>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</si>
  <si>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</si>
  <si>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</si>
  <si>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</si>
  <si>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</si>
  <si>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</si>
  <si>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</si>
  <si>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</si>
  <si>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</si>
  <si>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</si>
  <si>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</si>
  <si>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</si>
  <si>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</si>
  <si>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</si>
  <si>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</si>
  <si>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</si>
  <si>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</si>
  <si>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</si>
  <si>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</si>
  <si>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</si>
  <si>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</si>
  <si>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</si>
  <si>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</si>
  <si>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</si>
  <si>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</si>
  <si>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</si>
  <si>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</si>
  <si>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</si>
  <si>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</si>
  <si>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</si>
  <si>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</si>
  <si>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</si>
  <si>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</si>
  <si>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</si>
  <si>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</si>
  <si>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</si>
  <si>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</si>
  <si>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</si>
  <si>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</si>
  <si>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</si>
  <si>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</si>
  <si>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</si>
  <si>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</si>
  <si>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</si>
  <si>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</si>
  <si>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</si>
  <si>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</si>
  <si>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</si>
  <si>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</si>
  <si>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</si>
  <si>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</si>
  <si>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</si>
  <si>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</si>
  <si>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</si>
  <si>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</si>
  <si>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</si>
  <si>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</si>
  <si>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</si>
  <si>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</si>
  <si>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</si>
  <si>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</si>
  <si>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</si>
  <si>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</si>
  <si>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</si>
  <si>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</si>
  <si>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</si>
  <si>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</si>
  <si>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</si>
  <si>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</si>
  <si>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</si>
  <si>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</si>
  <si>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</si>
  <si>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</si>
  <si>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</si>
  <si>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x05</t>
  </si>
  <si>
    <t>WPM Zasięg (widoki zartykułowe)</t>
  </si>
  <si>
    <t>Format emitowany w widokach artykułowych serwisów WPM.</t>
  </si>
  <si>
    <t>640x280</t>
  </si>
  <si>
    <t>• Tryb kodowania: UTF-8</t>
  </si>
  <si>
    <t>• Coding type: UTF-8</t>
  </si>
  <si>
    <t>5.1.4. Mailing Dynamiczny</t>
  </si>
  <si>
    <t>5.1.4. Dynamic Mailing</t>
  </si>
  <si>
    <t>Connected TV</t>
  </si>
  <si>
    <t>H.264, MPEG-4</t>
  </si>
  <si>
    <t>AAC, mp4a, mp3</t>
  </si>
  <si>
    <t>2,500-3,500 kbps</t>
  </si>
  <si>
    <t>powyżej 200 kbps</t>
  </si>
  <si>
    <t>224, 256, 320, 384 kbps</t>
  </si>
  <si>
    <t xml:space="preserve">Rozliczenie emisji in-stream na aplikacjach, w tym szczególnie w ramach oferty CTV, nie jest możliwe na podstawie kodów zewnętrznych. </t>
  </si>
  <si>
    <t>Settlement of in-stream broadcasts on applications, especially within the CTV offer, is not possible on the basis of external codes.</t>
  </si>
  <si>
    <t>x57</t>
  </si>
  <si>
    <t>x57 Gwiazdy</t>
  </si>
  <si>
    <t>OneTap Extra</t>
  </si>
  <si>
    <t>Format łączący skuteczność kreacji produktowych, z klasycznymi kreacjami wizerunkowymi. Niezależne przekierowanie dla każdego z wyświetlanych produktów.
Wymagane elementy (zarówno dla emisji desktop jak i mobile):
Tytuł (max. 30 znaków)
Podtytuł (max. 25 znaków)
Baner proporcjach 1:1, najlepiej 300x300px + link
Zdjęcie produktów: 300x200px
Linkowanie do każdego z produktów
Treść CTA do 15 znaków, możliwość ustawienia oddzielnych treści do każdego z produktów
Ilość produktów: 3
Format dostępny w rozmiarach: 300x600px, 600x200px, 750x200px, 970x300px</t>
  </si>
  <si>
    <t>webp/jpeg/png/gif</t>
  </si>
  <si>
    <t>Format: webp, jpg, png, gif - formaty rekomendowane; html5</t>
  </si>
  <si>
    <t>• format: webp, jpg, png, gif</t>
  </si>
  <si>
    <t>• stopka - grafika statyczna, pliki w formacie webp, jpg, png, gif (bez animacji), rozmiar 970x150px, waga: do 30 kB</t>
  </si>
  <si>
    <t>Format: webp, jpg, png, gif - recommended formats; html5</t>
  </si>
  <si>
    <t>Format: webp, jpg, png, gif, html5</t>
  </si>
  <si>
    <t>• footer – static artwork, file format webp, jpg, png, gif (without animation), with dimensions 970x150px, weight: up to 30 kB</t>
  </si>
  <si>
    <t>Scratch desktop</t>
  </si>
  <si>
    <t>Scratch mobile</t>
  </si>
  <si>
    <t>Slash desktop</t>
  </si>
  <si>
    <t>Slash mobile</t>
  </si>
  <si>
    <t>ScrollAd Flip desktop</t>
  </si>
  <si>
    <t>Motion Ad desktop</t>
  </si>
  <si>
    <t>Motion Ad mobile</t>
  </si>
  <si>
    <t>Cube 3D desktop</t>
  </si>
  <si>
    <t>Cube 3D mobile</t>
  </si>
  <si>
    <t>Jigsaw desktop</t>
  </si>
  <si>
    <t>Jigsaw mobile</t>
  </si>
  <si>
    <t>MidText Mobile</t>
  </si>
  <si>
    <t>MidText Desktop</t>
  </si>
  <si>
    <t>Ogólne zasady kompozycji adresów</t>
  </si>
  <si>
    <t>Parametry, takie jak utmy, dodawane są na końcu adresu. Każdy składa się z nazwy, znaku równości = oraz wartości parametru. Parametry oddzielone są od reszty adresu przez znak zapytania ?. Każdy parametr dodany po pierwszym poprzedzany jest znakiem ampersandu &amp;. Niektóre serwisy wspierają też historyczną wersję oddzielania parametrów poprzez średnik ;</t>
  </si>
  <si>
    <t xml:space="preserve">Przykładowy adres, posiadający utm_medium o wartości display, utm_campaign o wartości moja_kampania: https://www.example.com/?utm_medium=display&amp;utm_campaign=moja_kampania </t>
  </si>
  <si>
    <t xml:space="preserve">Rzeczy których należy unikać przy tworzeniu adresów: </t>
  </si>
  <si>
    <t>• jawne korzystanie ze znaków innych niż alfanumerycznych oraz - . _ ~ - na przykład znak ? oraz &amp; wykorzystywany jest specjalnie do listowania kolejnych parametrów, tak więc nie wolno używać ich w nazwie bądź wartości jakiegokolwiek parametru
tak samo nie wolno używać jawnie innych znaków specjalnych nie wymienionych powyżej (typu %, ^, *), polskich znaków itp.
jeżeli istnieje potrzeba skorzystania z tych znaków, należy je zakodować procentowo - na stronie https://www.urlencoder.org/ można wkleić w górnym polu znak, jaki chcemy zakodować, kliknąć przycisk "ENCODE", a następnie skopiować wynik z pola poniżej</t>
  </si>
  <si>
    <t>wiele adserverów częściowo wyłamuje się z tego ograniczenia - np. wspierając przekazywanie niezakodowanych linków przekierowań - nie jest to standard, tak więc czasami prowadzi to do błędnej interpretacji informacji przez nasz system reklamowy</t>
  </si>
  <si>
    <t>• powielanie jednego parametru wiele razy w ramach jednego adresu - teoretycznie jest to wspierane, ale nie ma ogólnego standardu przekazywania takiej informacji w sieci najczęściej w takich sytuacjach wszystkie wartości zapisywane są razem, w pewien zakodowany sposób</t>
  </si>
  <si>
    <t>przykład: https://www.example.com/?utm_campaign=moja_kampania_1%3Bmoja_druga_kampania&amp;utm_medium=display</t>
  </si>
  <si>
    <t>• nadmiarowe znaki specjalne, np.: https://www.example.com/???????????utm_medium==display&amp;&amp;&amp;&amp;&amp;&amp;utm_campaign=moja_kampania</t>
  </si>
  <si>
    <t>• rozpoczynanie sekcji parametrów od ampersandu, np.: https://www.example.com/&amp;utm_medium=display</t>
  </si>
  <si>
    <t>• dodawanie kolejnych parametrów po znaku zapytania, np.: https://www.example.com/?utm_medium=display?utm_campaign=moja_kampania</t>
  </si>
  <si>
    <t>Ogólne zasady dla adserverów</t>
  </si>
  <si>
    <t>Adservery mogą obsługiwać kilka form przekierowań:</t>
  </si>
  <si>
    <t>• w formie niekodowanej, czyli takiej jakie sami wpisujemy do przeglądarki, np. https://www.example.com/?utm_medium=display</t>
  </si>
  <si>
    <t>• w formie kodowanej, czyli zakodowanie przy pomocy kodowania procentowego, w celu bezpiecznego przekazania znaków specjalnych adresu zagnieżdżonego w adresie adservery , np. https%3A%2F%2Fwww.example.com%2F%3Futm_medium%3Ddisplay</t>
  </si>
  <si>
    <t>• w formie niejawnej, czyli takiej gdzie w adresie do danej adservery nie znajdziemy zagnieżdżonego adresu dalszego przekierowania - tego rodzaju przekierowań nie wspieramy, chyba że adserver wspiera natywnie WPCLID</t>
  </si>
  <si>
    <t>Każdy adserver obsługuje przynajmniej jedną z powyższych form.</t>
  </si>
  <si>
    <t>Jeżeli masz wątpliwości dotyczące poprawnego działania konkretnej kreacji, sprawdź czy adserver w Target URL poprawnie prowadzi na adres który podajesz.</t>
  </si>
  <si>
    <t>Na przykład:</t>
  </si>
  <si>
    <t>• spróbuj go zmodyfikować na inny</t>
  </si>
  <si>
    <t>• kliknij w podgląd</t>
  </si>
  <si>
    <t>• zobacz czy przekierowanie trafia na nowy adres</t>
  </si>
  <si>
    <t>jeśli kieruje cały czas na stary adres, na pewno jest coś nie tak z tym adresem oznacza to, że adserver nie rozpoznała formatu i dokonała rozwiązania adresu w formie niejawnej!</t>
  </si>
  <si>
    <t>1. track.adform.net</t>
  </si>
  <si>
    <t>Adserver obsługuje adresy przekierowań pod parametrem 'cpdir' oraz przekierowania w formie niejawnej</t>
  </si>
  <si>
    <t xml:space="preserve">• adres musi być przypisany do parametru cpdir </t>
  </si>
  <si>
    <t>• cpdir musi być oddzielone od poprzednich parametrów znakiem &amp; lub ;</t>
  </si>
  <si>
    <t>• adres może być zakodowany lub nie</t>
  </si>
  <si>
    <t>2. ad.doubleclick.net</t>
  </si>
  <si>
    <t>Adserver obsługuje niezakodowane adresy przekierowań, dodawane na sam koniec po ?, oraz przekierowania w formie niejawnej</t>
  </si>
  <si>
    <r>
      <t xml:space="preserve">• adres musi być bezpośrednio po znaku </t>
    </r>
    <r>
      <rPr>
        <b/>
        <sz val="11"/>
        <color theme="1"/>
        <rFont val="Calibri"/>
        <family val="2"/>
        <charset val="238"/>
        <scheme val="minor"/>
      </rPr>
      <t>?</t>
    </r>
  </si>
  <si>
    <t>• adres musi być niezakodowany</t>
  </si>
  <si>
    <r>
      <rPr>
        <b/>
        <sz val="11"/>
        <color theme="1"/>
        <rFont val="Calibri"/>
        <family val="2"/>
        <charset val="238"/>
        <scheme val="minor"/>
      </rPr>
      <t>OK</t>
    </r>
    <r>
      <rPr>
        <sz val="11"/>
        <color theme="1"/>
        <rFont val="Calibri"/>
        <family val="2"/>
        <scheme val="minor"/>
      </rPr>
      <t xml:space="preserve"> https://ad.doubleclick.net/ddm/clk/613233066;420967722;e;gdpr=$%7BGDPR%7D;gdpr_consent=$%7BGDPR_CONSENT_755%7D;gpp=$%7BGPP_STRING_755%7D;gpp_sid=$%7BGPP_SID%7D?https://kalkulatory.link4.pl/?partner_id=578&amp;utm_source=gwp&amp;utm_medium=display&amp;utm_campaign=ongoing_moto_dentsu&amp;utm_term=display_CPC_gwp_prospecting_boosterfreshcookies_578&amp;utm_content=1x1_7proc-ocac_20250505</t>
    </r>
  </si>
  <si>
    <r>
      <rPr>
        <b/>
        <sz val="11"/>
        <color theme="1"/>
        <rFont val="Calibri"/>
        <family val="2"/>
        <charset val="238"/>
        <scheme val="minor"/>
      </rPr>
      <t>NIE OK</t>
    </r>
    <r>
      <rPr>
        <sz val="11"/>
        <color theme="1"/>
        <rFont val="Calibri"/>
        <family val="2"/>
        <scheme val="minor"/>
      </rPr>
      <t xml:space="preserve"> https://ad.doubleclick.net/ddm/clk/613233066;420967722;e;gdpr=$%7BGDPR%7D;gdpr_consent=$%7BGDPR_CONSENT_755%7D;gpp=$%7BGPP_STRING_755%7D;gpp_sid=$%7BGPP_SID%7D?https%3A%2F%2Fkalkulatory.link.pl4%2F%3Fpartner_id%3D578%26utm_source%3Dgwp%26utm_medium%3Ddisplay%26utm_campaign%3Dongoing_moto_dentsu%26utm_term%3Ddisplay_CPC_gwp_prospecting_boosterfreshcookies_578%26utm_content%3D1x1_7proc-ocac_20250505</t>
    </r>
  </si>
  <si>
    <r>
      <rPr>
        <b/>
        <sz val="11"/>
        <color theme="1"/>
        <rFont val="Calibri"/>
        <family val="2"/>
        <charset val="238"/>
        <scheme val="minor"/>
      </rPr>
      <t>OK</t>
    </r>
    <r>
      <rPr>
        <sz val="11"/>
        <color theme="1"/>
        <rFont val="Calibri"/>
        <family val="2"/>
        <charset val="238"/>
        <scheme val="minor"/>
      </rPr>
      <t xml:space="preserve">
https://ad.doubleclick.net/ddm/clk/613233066;420967722;e?https://www.example.com/</t>
    </r>
  </si>
  <si>
    <r>
      <t xml:space="preserve">NIE OK
</t>
    </r>
    <r>
      <rPr>
        <sz val="11"/>
        <color theme="1"/>
        <rFont val="Calibri"/>
        <family val="2"/>
        <charset val="238"/>
        <scheme val="minor"/>
      </rPr>
      <t>https://ad.doubleclick.net/ddm/clk/613233066;420967722;e;https://www.example.com/</t>
    </r>
  </si>
  <si>
    <t>3. c.trackmytarget.com</t>
  </si>
  <si>
    <t>Adserver obsługuje adresy przekierowań pod parametrem 'r' oraz przekierowania w formie niejawnej</t>
  </si>
  <si>
    <t>• adres musi być przypisany do parametru 'r'</t>
  </si>
  <si>
    <r>
      <rPr>
        <b/>
        <sz val="11"/>
        <color theme="1"/>
        <rFont val="Calibri"/>
        <family val="2"/>
        <charset val="238"/>
        <scheme val="minor"/>
      </rPr>
      <t>OK</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</si>
  <si>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NIE OK</t>
    </r>
    <r>
      <rPr>
        <sz val="11"/>
        <color theme="1"/>
        <rFont val="Calibri"/>
        <family val="2"/>
        <scheme val="minor"/>
      </rPr>
      <t xml:space="preserve">
https://c.trackmytarget.com/c5lyrs?https://www.lancerto.com/pl/smoking-lincoln-granat-smoking-ma0012132010083-sp0011123042003.html?snrai_campaign=0M7LeqdBJLSc&amp;snrai_id=5daee39a-941b-4af9-8072-c85fc6bc20b4</t>
    </r>
  </si>
  <si>
    <r>
      <t xml:space="preserve">OK
</t>
    </r>
    <r>
      <rPr>
        <sz val="11"/>
        <color theme="1"/>
        <rFont val="Calibri"/>
        <family val="2"/>
        <charset val="238"/>
        <scheme val="minor"/>
      </rPr>
      <t>https://track.adform.net/C/?bn=12345678;cpdir=https://www.example.com/</t>
    </r>
  </si>
  <si>
    <r>
      <rPr>
        <b/>
        <sz val="11"/>
        <color theme="1"/>
        <rFont val="Calibri"/>
        <family val="2"/>
        <charset val="238"/>
        <scheme val="minor"/>
      </rPr>
      <t xml:space="preserve">NIE OK
</t>
    </r>
    <r>
      <rPr>
        <sz val="11"/>
        <color theme="1"/>
        <rFont val="Calibri"/>
        <family val="2"/>
        <charset val="238"/>
        <scheme val="minor"/>
      </rPr>
      <t>https://track.adform.net/C/?bn=12345678;https://www.example.com/</t>
    </r>
  </si>
  <si>
    <r>
      <rPr>
        <b/>
        <sz val="11"/>
        <color theme="1"/>
        <rFont val="Calibri"/>
        <family val="2"/>
        <charset val="238"/>
        <scheme val="minor"/>
      </rPr>
      <t xml:space="preserve">OK
</t>
    </r>
    <r>
      <rPr>
        <sz val="11"/>
        <color theme="1"/>
        <rFont val="Calibri"/>
        <family val="2"/>
        <charset val="238"/>
        <scheme val="minor"/>
      </rPr>
      <t>https://track.adform.net/C/?bn=12345678;cpdir=https://www.example.com/</t>
    </r>
  </si>
  <si>
    <r>
      <t xml:space="preserve">OK
</t>
    </r>
    <r>
      <rPr>
        <sz val="11"/>
        <color theme="1"/>
        <rFont val="Calibri"/>
        <family val="2"/>
        <charset val="238"/>
        <scheme val="minor"/>
      </rPr>
      <t>https://track.adform.net/C/?bn=12345678&amp;cpdir=https://www.example.com/</t>
    </r>
  </si>
  <si>
    <r>
      <rPr>
        <b/>
        <sz val="11"/>
        <color theme="1"/>
        <rFont val="Calibri"/>
        <family val="2"/>
        <charset val="238"/>
        <scheme val="minor"/>
      </rPr>
      <t xml:space="preserve">NIE OK
</t>
    </r>
    <r>
      <rPr>
        <sz val="11"/>
        <color theme="1"/>
        <rFont val="Calibri"/>
        <family val="2"/>
        <charset val="238"/>
        <scheme val="minor"/>
      </rPr>
      <t>https://track.adform.net/C/?bn=12345678?cpdir=https://www.example.com/</t>
    </r>
  </si>
  <si>
    <r>
      <t xml:space="preserve">OK NIEZAKODOWANY
</t>
    </r>
    <r>
      <rPr>
        <sz val="11"/>
        <color theme="1"/>
        <rFont val="Calibri"/>
        <family val="2"/>
        <charset val="238"/>
        <scheme val="minor"/>
      </rPr>
      <t>https://track.adform.net/C/?bn=12345678;cpdir=https://www.lancerto.com/pl/smoking-lincoln-granat-smoking-ma0012132010083-sp0011123042003.html?snrai_campaign=0M7LeqdBJLSc&amp;snrai_id=5daee39a-941b-4af9-8072-c85fc6bc20b4</t>
    </r>
  </si>
  <si>
    <r>
      <rPr>
        <b/>
        <sz val="11"/>
        <color theme="1"/>
        <rFont val="Calibri"/>
        <family val="2"/>
        <charset val="238"/>
        <scheme val="minor"/>
      </rPr>
      <t xml:space="preserve">OK ZAKODOWANY
</t>
    </r>
    <r>
      <rPr>
        <sz val="11"/>
        <color theme="1"/>
        <rFont val="Calibri"/>
        <family val="2"/>
        <charset val="238"/>
        <scheme val="minor"/>
      </rPr>
      <t>https://track.adform.net/C/?bn=12345678;cpdir=https%3A%2F%2Fwww.lancerto.com%2Fpl%2Fsmoking-lincoln-granat-smoking-ma0012132010083-sp0011123042003.html%3Fsnrai_campaign%3D0M7LeqdBJLSc%26snrai_id%3D5daee39a-941b-4af9-8072-c85fc6bc20b4</t>
    </r>
  </si>
  <si>
    <r>
      <rPr>
        <b/>
        <sz val="11"/>
        <color theme="1"/>
        <rFont val="Calibri"/>
        <family val="2"/>
        <charset val="238"/>
        <scheme val="minor"/>
      </rPr>
      <t>OK NIEZAKODOWANY</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</si>
  <si>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OK ZAKODOWANY</t>
    </r>
    <r>
      <rPr>
        <sz val="11"/>
        <color theme="1"/>
        <rFont val="Calibri"/>
        <family val="2"/>
        <charset val="238"/>
        <scheme val="minor"/>
      </rPr>
      <t xml:space="preserve">
https://c.trackmytarget.com/c5lyrs?r=https%3A%2F%2Fwww.lancerto.com%2Fpl%2Fsmoking-lincoln-granat-smoking-ma0012132010083-sp0011123042003.html%3Fsnrai_campaign%3D0M7LeqdBJLSc%26snrai_id%3D5daee39a-941b-4af9-8072-c85fc6bc20b4</t>
    </r>
  </si>
  <si>
    <t>4. clk.tradedoubler.com</t>
  </si>
  <si>
    <t>Dokumentacja adservery</t>
  </si>
  <si>
    <t>Adserver obsługuje adresy przekierowań pod parametrem 'g' oraz pod parametrem 'url' lub w formie niejawnej</t>
  </si>
  <si>
    <t>Jesteśmy w stanie obsłużyć jedynie przekierowanie znajdujące się pod parametrem 'url'</t>
  </si>
  <si>
    <t>• adres musi być przypisany do parametru 'url'</t>
  </si>
  <si>
    <r>
      <rPr>
        <b/>
        <sz val="11"/>
        <color theme="1"/>
        <rFont val="Calibri"/>
        <family val="2"/>
        <charset val="238"/>
        <scheme val="minor"/>
      </rPr>
      <t>OK</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</si>
  <si>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https://clk.tradedoubler.com/click?p=300739&amp;a=3115582&amp;g=24636224&amp;g=https://born2be.pl/kobiety?sale=t&amp;utm_content=EXTRA30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</si>
  <si>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https://clk.tradedoubler.com/click?p=300739&amp;a=3115582&amp;g=24636224&amp;https://born2be.pl/kobiety?sale=t&amp;utm_content=EXTRA30</t>
    </r>
  </si>
  <si>
    <r>
      <rPr>
        <b/>
        <sz val="11"/>
        <color theme="1"/>
        <rFont val="Calibri"/>
        <family val="2"/>
        <charset val="238"/>
        <scheme val="minor"/>
      </rPr>
      <t>OK NIEZAKODOWANY</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</si>
  <si>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OK ZAKODOWANY</t>
    </r>
    <r>
      <rPr>
        <sz val="11"/>
        <color theme="1"/>
        <rFont val="Calibri"/>
        <family val="2"/>
        <scheme val="minor"/>
      </rPr>
      <t xml:space="preserve">
https://clk.tradedoubler.com/click?p=300739&amp;a=3115582&amp;g=24636224&amp;url=https%3A%2F%2Fborn2be.pl%2Fkobiety%3Fsale%3Dt%26utm_content%3DEXTRA30</t>
    </r>
  </si>
  <si>
    <t>5. pdt.tradedoubler.com</t>
  </si>
  <si>
    <t>Parametry znajdujące się w linku podane są w bardzo niestandardowym formacie - nie jesteśmy w stanie ich obsłużyć.</t>
  </si>
  <si>
    <r>
      <rPr>
        <b/>
        <sz val="11"/>
        <color theme="1"/>
        <rFont val="Calibri"/>
        <family val="2"/>
        <charset val="238"/>
        <scheme val="minor"/>
      </rPr>
      <t>Przykład:</t>
    </r>
    <r>
      <rPr>
        <sz val="11"/>
        <color theme="1"/>
        <rFont val="Calibri"/>
        <family val="2"/>
        <scheme val="minor"/>
      </rPr>
      <t xml:space="preserve">
https://pdt.tradedoubler.com/click?a(3209307)p(266113)product(e6fcf4db-8870-4172-8a8e-302a5e67cc7a)ttid(3)url(https%3A%2F%2Fwww.renee.pl%2Fczarna-bluzka-ginerissa%3Futm_medium%3Dfeed)</t>
    </r>
  </si>
  <si>
    <t>6. clickserve.dartsearch.net</t>
  </si>
  <si>
    <t>Adserver obsługuje adresy przekierowań pod parametrem ds_dest_url oraz przekierowania w formie niejawnej</t>
  </si>
  <si>
    <t>W obu przypadkach natywnie obsługuje przekazanie WPCLID do strony docelowej</t>
  </si>
  <si>
    <t>• adres może być niejawny</t>
  </si>
  <si>
    <r>
      <rPr>
        <b/>
        <sz val="11"/>
        <color theme="1"/>
        <rFont val="Calibri"/>
        <family val="2"/>
        <charset val="238"/>
        <scheme val="minor"/>
      </rPr>
      <t>OK</t>
    </r>
    <r>
      <rPr>
        <sz val="11"/>
        <color theme="1"/>
        <rFont val="Calibri"/>
        <family val="2"/>
        <scheme val="minor"/>
      </rPr>
      <t xml:space="preserve">
https://clickserve.dartsearch.net/link/click?lid=43700068215967445&amp;ds_s_kwgid=58700007475800442</t>
    </r>
  </si>
  <si>
    <r>
      <t xml:space="preserve">• adres może być po parametrze </t>
    </r>
    <r>
      <rPr>
        <b/>
        <sz val="11"/>
        <color theme="1"/>
        <rFont val="Calibri"/>
        <family val="2"/>
        <charset val="238"/>
        <scheme val="minor"/>
      </rPr>
      <t>ds_dest_url</t>
    </r>
    <r>
      <rPr>
        <sz val="11"/>
        <color theme="1"/>
        <rFont val="Calibri"/>
        <family val="2"/>
        <scheme val="minor"/>
      </rPr>
      <t xml:space="preserve"> - zakodowany lub nie</t>
    </r>
  </si>
  <si>
    <r>
      <rPr>
        <b/>
        <sz val="11"/>
        <color theme="1"/>
        <rFont val="Calibri"/>
        <family val="2"/>
        <charset val="238"/>
        <scheme val="minor"/>
      </rPr>
      <t>OK NIEZAKODOWANY</t>
    </r>
    <r>
      <rPr>
        <sz val="11"/>
        <color theme="1"/>
        <rFont val="Calibri"/>
        <family val="2"/>
        <scheme val="minor"/>
      </rPr>
      <t xml:space="preserve">
https://clickserve.dartsearch.net/link/click?ds_dest_url=https://www.example.com/</t>
    </r>
  </si>
  <si>
    <r>
      <rPr>
        <b/>
        <sz val="11"/>
        <color theme="1"/>
        <rFont val="Calibri"/>
        <family val="2"/>
        <charset val="238"/>
        <scheme val="minor"/>
      </rPr>
      <t>OK ZAKODOWANY</t>
    </r>
    <r>
      <rPr>
        <sz val="11"/>
        <color theme="1"/>
        <rFont val="Calibri"/>
        <family val="2"/>
        <scheme val="minor"/>
      </rPr>
      <t xml:space="preserve">
https://clickserve.dartsearch.net/link/click?ds_dest_url=https%3A%2F%2Fwww.wittchen.com%2Fdamska-listonoszka-polokragla-z-grubym-                    lancuchem%2Cp7175329%3Finstance_id%3D916202&amp;ds_s_kwgid=58700006214504078&amp;ds_url_v=2&amp;lid=43700056133676801&amp;mp_item_id=00000094&amp;utm_campaign=23059654-wittchen-feed&amp;utm_content=lp-wittchen_cps_wp-ron_feed_display-dynamiczny_wittchen_ogolna-00000094&amp;utm_medium=display&amp;utm_source=wp&amp;utm_term=WP&amp;vmp=wp-disp-dyn-cps</t>
    </r>
  </si>
  <si>
    <t>7. wp.hit.gemius.pl</t>
  </si>
  <si>
    <t>Adserver obsługuje adresy przekierowań po prefixie url= oraz przekierowania w formie niejawnej</t>
  </si>
  <si>
    <t>• adres musi być poprzedzony prefixem url=</t>
  </si>
  <si>
    <r>
      <rPr>
        <b/>
        <sz val="11"/>
        <color theme="1"/>
        <rFont val="Calibri"/>
        <family val="2"/>
        <charset val="238"/>
        <scheme val="minor"/>
      </rPr>
      <t>OK</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</si>
  <si>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NIE OK</t>
    </r>
    <r>
      <rPr>
        <sz val="11"/>
        <color theme="1"/>
        <rFont val="Calibri"/>
        <family val="2"/>
        <scheme val="minor"/>
      </rPr>
      <t xml:space="preserve">
https://wp.hit.gemius.pl/hitredir/id=au7mieQ60n3__8UHGN0BeUylwl7e1J6F_IzNzgNEpvn.H7/fastid=cdlucijhzycecufukzfvxlwkeflo/stparam=qmkojroipc/nc=0/gdpr=0/gdpr_consent=/https://www.ebilet.pl/sport/sporty-walki/ksw-mma?gclid=CjwKCAjwvfmoBhAwEiwAG2tqzB1SlyKc7eEOV-gspytL-CjGgt_HIwr6f3nKCfEWSWPsCf5qFOfq-RoCetUQAvD_BwE</t>
    </r>
  </si>
  <si>
    <r>
      <rPr>
        <b/>
        <sz val="11"/>
        <color theme="1"/>
        <rFont val="Calibri"/>
        <family val="2"/>
        <charset val="238"/>
        <scheme val="minor"/>
      </rPr>
      <t>OK NIEZAKODOWANY</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</si>
  <si>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OK ZAKODOWANY</t>
    </r>
    <r>
      <rPr>
        <sz val="11"/>
        <color theme="1"/>
        <rFont val="Calibri"/>
        <family val="2"/>
        <scheme val="minor"/>
      </rPr>
      <t xml:space="preserve">
https://wp.hit.gemius.pl/hitredir/id=au7mieQ60n3__8UHGN0BeUylwl7e1J6F_IzNzgNEpvn.H7/fastid=cdlucijhzycecufukzfvxlwkeflo/stparam=qmkojroipc/nc=0/gdpr=0/gdpr_consent=/url=https%3A%2F%2Fwww.ebilet.pl%2Fsport%2Fsporty-walki%2Fksw-mma%3Fgclid%3DCjwKCAjwvfmoBhAwEiwAG2tqzB1SlyKc7eEOV-gspytL-CjGgt_HIwr6f3nKCfEWSWPsCf5qFOfq-RoCetUQAvD_BwE</t>
    </r>
  </si>
  <si>
    <t>8. m.exactag.com</t>
  </si>
  <si>
    <t>Adserver obsługuje adresy przekierowań pod parametrem 'url' oraz w formie niejawnej</t>
  </si>
  <si>
    <r>
      <rPr>
        <b/>
        <sz val="11"/>
        <color theme="1"/>
        <rFont val="Calibri"/>
        <family val="2"/>
        <charset val="238"/>
        <scheme val="minor"/>
      </rPr>
      <t>OK</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</si>
  <si>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NIE OK</t>
    </r>
    <r>
      <rPr>
        <sz val="11"/>
        <color theme="1"/>
        <rFont val="Calibri"/>
        <family val="2"/>
        <scheme val="minor"/>
      </rPr>
      <t xml:space="preserve">
https://m.exactag.com/cl.aspx?tc=ba42cc625be5740fe3f8a5262441b7f5&amp;https://www.castorama.pl/?utm_source=Wirtualna_Polska&amp;utm_medium=display&amp;utm_campaign=Kampania_Ongoing&amp;utm_content=linia_ogolna&amp;utm_term=CPS_logo_BC</t>
    </r>
  </si>
  <si>
    <r>
      <rPr>
        <b/>
        <sz val="11"/>
        <color theme="1"/>
        <rFont val="Calibri"/>
        <family val="2"/>
        <charset val="238"/>
        <scheme val="minor"/>
      </rPr>
      <t>OK NIEZAKODOWANY</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</si>
  <si>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OK ZAKODOWANY</t>
    </r>
    <r>
      <rPr>
        <sz val="11"/>
        <color theme="1"/>
        <rFont val="Calibri"/>
        <family val="2"/>
        <scheme val="minor"/>
      </rPr>
      <t xml:space="preserve">
https://m.exactag.com/cl.aspx?tc=ba42cc625be5740fe3f8a5262441b7f5&amp;url=https%3A%2F%2Fwww.castorama.pl%2F%3Futm_source%3DWirtualna_Polska%26utm_medium%3Ddisplay%26utm_campaign%3DKampania_Ongoing%26utm_content%3Dlinia_ogolna%26utm_term%3DCPS_logo_BC</t>
    </r>
  </si>
  <si>
    <t>9. system360.inistrack.net</t>
  </si>
  <si>
    <t>Adserver obsługuje tylko niejawne przekierowania, ale natywnie obsługuje przekazywanie WPCLID do strony docelowej</t>
  </si>
  <si>
    <t>• adres zawsze będzie w formie niejawnej</t>
  </si>
  <si>
    <r>
      <rPr>
        <b/>
        <sz val="11"/>
        <color theme="1"/>
        <rFont val="Calibri"/>
        <family val="2"/>
        <charset val="238"/>
        <scheme val="minor"/>
      </rPr>
      <t>OK</t>
    </r>
    <r>
      <rPr>
        <sz val="11"/>
        <color theme="1"/>
        <rFont val="Calibri"/>
        <family val="2"/>
        <scheme val="minor"/>
      </rPr>
      <t xml:space="preserve">
https://system360.inistrack.net/d/inckis.php?inisTrack=d3A-k6-3v-&amp;bannerid=8926&amp;zoneid=26112&amp;source=https%3A%2F%2Fwww.wp.pl%2F&amp;OXLCA=1&amp;adf=eyJzdm4xIjoxMTEsInN2MSI6IkIyQyIsInN2NSI6IktHNCIsInN2NiI6IktHMzAifQ==&amp;ht=1&amp;subId1=WP</t>
    </r>
  </si>
  <si>
    <t>10. tagm.tchibo.pl</t>
  </si>
  <si>
    <t>Adserver obsługuje adresy przekierowań pod parametrem 'url'</t>
  </si>
  <si>
    <r>
      <rPr>
        <b/>
        <sz val="11"/>
        <color theme="1"/>
        <rFont val="Calibri"/>
        <family val="2"/>
        <charset val="238"/>
        <scheme val="minor"/>
      </rPr>
      <t>OK</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</si>
  <si>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NIE OK</t>
    </r>
    <r>
      <rPr>
        <sz val="11"/>
        <color theme="1"/>
        <rFont val="Calibri"/>
        <family val="2"/>
        <scheme val="minor"/>
      </rPr>
      <t xml:space="preserve">
https://tagm.tchibo.pl/cl.aspx?tc=4d542c5cb4de828f86741cf6dd796b92&amp;https://www.tchibo.pl/-c400052539.html?&amp;utm_source=WP&amp;utm_medium=Display-PL-Performance&amp;utm_campaign=Native</t>
    </r>
  </si>
  <si>
    <r>
      <rPr>
        <b/>
        <sz val="11"/>
        <color theme="1"/>
        <rFont val="Calibri"/>
        <family val="2"/>
        <charset val="238"/>
        <scheme val="minor"/>
      </rPr>
      <t>OK NIEZAKODOWANY</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</si>
  <si>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OK ZAKODOWANY</t>
    </r>
    <r>
      <rPr>
        <sz val="11"/>
        <color theme="1"/>
        <rFont val="Calibri"/>
        <family val="2"/>
        <scheme val="minor"/>
      </rPr>
      <t xml:space="preserve">
https://tagm.tchibo.pl/cl.aspx?tc=4d542c5cb4de828f86741cf6dd796b92&amp;url=https%3A%2F%2Fwww.tchibo.pl%2F-c400052539.html%3F%26utm_source%3DWP%26utm_medium%3DDisplay-PL-Performance%26utm_campaign%3DNative</t>
    </r>
  </si>
  <si>
    <t>11. d1.abtshield.com</t>
  </si>
  <si>
    <t>Adserver obsługuje adresy przekierowań pod parametrem 'ru'</t>
  </si>
  <si>
    <t>• adres musi być przypisany do parametru 'ru'</t>
  </si>
  <si>
    <r>
      <rPr>
        <b/>
        <sz val="11"/>
        <color theme="1"/>
        <rFont val="Calibri"/>
        <family val="2"/>
        <charset val="238"/>
        <scheme val="minor"/>
      </rPr>
      <t>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</si>
  <si>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NIE 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https://eobuwie.com.pl/p/buty-do-koszykowki-nike-one-take-5-fd2335-czarny-0000305201225?snrai_campaign=ZQGSyZm2qFKV&amp;snrai_id=b8b89017-efc3-4f7f-91b8-92a7e1408761</t>
    </r>
  </si>
  <si>
    <r>
      <rPr>
        <b/>
        <sz val="11"/>
        <color theme="1"/>
        <rFont val="Calibri"/>
        <family val="2"/>
        <charset val="238"/>
        <scheme val="minor"/>
      </rPr>
      <t>OK NIEZAKODOWANY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</si>
  <si>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OK 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3A%2F%2Feobuwie.com.pl%2Fp%2Fbuty-do-koszykowki-nike-one-take-5-fd2335-czarny-0000305201225%3Fsnrai_campaign%3DZQGSyZm2qFKV%26snrai_id%3Db8b89017-efc3-4f7f-91b8-92a7e1408761</t>
    </r>
  </si>
  <si>
    <t>Szczegóły wsparcia adserwerów:</t>
  </si>
  <si>
    <t>2.7.2. Expand / Reveal</t>
  </si>
  <si>
    <t>2.7.3. Karuzela Mobile</t>
  </si>
  <si>
    <t>2.7.4. Karuzela XL Mobile</t>
  </si>
  <si>
    <t>2.7.5. Paralaxa Full Page</t>
  </si>
  <si>
    <t>2.7.6. Banner Expand to Fullscreen</t>
  </si>
  <si>
    <t>2.7.3. Mobile Carousel</t>
  </si>
  <si>
    <t>2.7.4. Mobile Carousel XL</t>
  </si>
  <si>
    <t>2.7.5. Parallax Full Page</t>
  </si>
  <si>
    <t>1920x140</t>
  </si>
  <si>
    <r>
      <t xml:space="preserve">serwisy premium, money.pl,  sportowefakty.wp.pl, autokult.pl, gadzetomania.pl, komorkomania.pl, fotoblogia.pl, kafeteria.pl, Autocentrum.pl, </t>
    </r>
    <r>
      <rPr>
        <i/>
        <sz val="10"/>
        <color theme="0" tint="-0.249977111117893"/>
        <rFont val="Calibri"/>
        <family val="2"/>
        <charset val="238"/>
        <scheme val="minor"/>
      </rPr>
      <t>abczdrowie.pl, parenting.pl,</t>
    </r>
    <r>
      <rPr>
        <sz val="10"/>
        <color theme="1"/>
        <rFont val="Calibri"/>
        <family val="2"/>
        <scheme val="minor"/>
      </rPr>
      <t xml:space="preserve"> tv.wp.pl</t>
    </r>
  </si>
  <si>
    <t>Grafika skaluje się automatycznie do szerokości okna przeglądarki. np.: dla szerokości okna 1366px wysokość reklamy wyniesie 96px</t>
  </si>
  <si>
    <t>Nagłówek sponsorowany to skalowalna forma reklamowa emitowana w górnej części serwisów (nad menu i nagłówkiem serwisu). Format może być emitowany wraz z tapetą. Tapeta to forma reklamowa widoczna pod nagłówkiem serwisu. Uwaga: w przeciwieństwie do nagłówka, tapeta się nie skaluje. Przygotowując kreację warto zostawić na środku puste pole o szerokości serwisu, co ułatwi zachowanie limitu wagi.</t>
  </si>
  <si>
    <t>• rozmiar: nagłówek 1920x140px, tapeta o szerokości min. 1366px (sprawdź szczegóły w opisie formatu)</t>
  </si>
  <si>
    <t>• waga: łącznie do 150 kB</t>
  </si>
  <si>
    <t>• format: grafika statyczna (JPG, PNG)</t>
  </si>
  <si>
    <t>Klient powinien dostarczyć jeden plik zgodnie z poniższymi wytycznymi:</t>
  </si>
  <si>
    <t>• rozmiar: 1920x140px</t>
  </si>
  <si>
    <t>• waga: proponowana 70 kB</t>
  </si>
  <si>
    <t>Dla serwisów na nowej platformie kontentowej: WP Kobieta (z wyłączeniem strony głównej), WP Facet, WP Gwiazdy, WP Opinie, WP Teleshow, WP Film, WP Turystyka, WP Kuchnia, WP Moto, WP Gry, WP Dom, WP Wiadomości, WP Finanse, WP Książki, Wawalove. W konstrukcji tapet nie należy używać białych placeholderów na serwis, a jedynie tło nawiązujące do pozostałej części tapety. W nowych serwisach WP mamy widoki o dwóch szerokościach. Szeroka wersja wyświetlana jest dla ekranów o rozdzielczości 1366px i większych. Wąska wersja wyświetlana jest dla ekranów 1280px i mniejszych. Klient powinien dostarczyć 2 pliki, zgodnie z poniższymi wytycznymi:</t>
  </si>
  <si>
    <t>Tapeta - szeroka wersja serwisu:</t>
  </si>
  <si>
    <t>• rozmiar: szerokość min. 1366px, wycięcie na serwis: 1252px</t>
  </si>
  <si>
    <t>• waga: proponowana 60 kB</t>
  </si>
  <si>
    <t>Tapeta - wąska wersja serwisu:</t>
  </si>
  <si>
    <t>• rozmiar: szerokość min. 1280px, wycięcie na serwis: 1000px</t>
  </si>
  <si>
    <r>
      <t xml:space="preserve">Dla serwisu: </t>
    </r>
    <r>
      <rPr>
        <b/>
        <sz val="11"/>
        <color theme="1"/>
        <rFont val="Calibri"/>
        <family val="2"/>
        <charset val="238"/>
        <scheme val="minor"/>
      </rPr>
      <t>sportowefakty.wp.pl</t>
    </r>
  </si>
  <si>
    <t>W serwisie sportowefakty.wp.pl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Klient powinien dostarczyć 2 pliki, zgodnie z poniższymi wytycznymi:</t>
  </si>
  <si>
    <t>• rozmiar: szerokość min. 1366px, wycięcie na serwis: 1216px</t>
  </si>
  <si>
    <t>• rozmiar: szerokość min. 1280px, wycięcie na serwis: 986px</t>
  </si>
  <si>
    <r>
      <t xml:space="preserve">Dla serwisu: </t>
    </r>
    <r>
      <rPr>
        <b/>
        <sz val="11"/>
        <color theme="1"/>
        <rFont val="Calibri"/>
        <family val="2"/>
        <charset val="238"/>
        <scheme val="minor"/>
      </rPr>
      <t>money.pl</t>
    </r>
  </si>
  <si>
    <t>W serwisie money.pl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W przypadku stron głównych podserwisów: manager.money.pl, msp.money.pl wyświetlana jest tylko wąska wersja tapety. Klient powinien dostarczyć wąskie i szerokie pliki, zgodnie z poniższymi wytycznymi.</t>
  </si>
  <si>
    <t>Obecnie część serwisu Money funkcjonuje w nowej wersji (strona główna, sekcje giełda i waluty, strony artykułów, wideo), a część serwisu w wersji starej. Konieczne jest dostarczenie tapet dla obu wersji serwisu - czyli w sumie 4 pliki.</t>
  </si>
  <si>
    <r>
      <t xml:space="preserve">Na potrzeby </t>
    </r>
    <r>
      <rPr>
        <b/>
        <sz val="11"/>
        <color theme="1"/>
        <rFont val="Calibri"/>
        <family val="2"/>
        <charset val="238"/>
        <scheme val="minor"/>
      </rPr>
      <t>nowej wersji serwisu Money</t>
    </r>
    <r>
      <rPr>
        <sz val="11"/>
        <color theme="1"/>
        <rFont val="Calibri"/>
        <family val="2"/>
        <scheme val="minor"/>
      </rPr>
      <t>:</t>
    </r>
  </si>
  <si>
    <t>• rozmiar: szerokość min. 1366px (rekomendowana 1920px), wycięcie na serwis: 1180px</t>
  </si>
  <si>
    <t>• rozmiar: szerokość min. 1366px, wycięcie na serwis: 1000px</t>
  </si>
  <si>
    <r>
      <t xml:space="preserve">Na potrzeby </t>
    </r>
    <r>
      <rPr>
        <b/>
        <sz val="11"/>
        <color theme="1"/>
        <rFont val="Calibri"/>
        <family val="2"/>
        <charset val="238"/>
        <scheme val="minor"/>
      </rPr>
      <t>starej wersji serwisu Money</t>
    </r>
    <r>
      <rPr>
        <sz val="11"/>
        <color theme="1"/>
        <rFont val="Calibri"/>
        <family val="2"/>
        <scheme val="minor"/>
      </rPr>
      <t>:</t>
    </r>
  </si>
  <si>
    <t>• rozmiar: szerokość min. 1366px (rekomendowana 1920px), wycięcie na serwis: 1222px</t>
  </si>
  <si>
    <t>• rozmiar: szerokość min. 1366px, wycięcie na serwis: 992px</t>
  </si>
  <si>
    <r>
      <t xml:space="preserve">Dla serwisu </t>
    </r>
    <r>
      <rPr>
        <b/>
        <sz val="11"/>
        <color theme="1"/>
        <rFont val="Calibri"/>
        <family val="2"/>
        <charset val="238"/>
        <scheme val="minor"/>
      </rPr>
      <t>kafeteria.wp.pl</t>
    </r>
    <r>
      <rPr>
        <sz val="11"/>
        <color theme="1"/>
        <rFont val="Calibri"/>
        <family val="2"/>
        <scheme val="minor"/>
      </rPr>
      <t xml:space="preserve"> Klient powinien dostarczyć plik zgodnie z poniższymi wytycznymi:</t>
    </r>
  </si>
  <si>
    <t>• rozmiar: szerokość min. 1366px, wycięcie na serwis: 984px</t>
  </si>
  <si>
    <r>
      <t xml:space="preserve">Dla serwisów platformy CRISP: </t>
    </r>
    <r>
      <rPr>
        <b/>
        <sz val="11"/>
        <color theme="1"/>
        <rFont val="Calibri"/>
        <family val="2"/>
        <charset val="238"/>
        <scheme val="minor"/>
      </rPr>
      <t>autokult.pl, fotoblogia.pl, gadzetomania.pl, genialne.pl, komorkomania.pl, polygamia.pl, pysznosci.pl, WP Kobieta (strona główna), WP Tech</t>
    </r>
  </si>
  <si>
    <r>
      <rPr>
        <b/>
        <sz val="11"/>
        <color theme="1"/>
        <rFont val="Calibri"/>
        <family val="2"/>
        <charset val="238"/>
        <scheme val="minor"/>
      </rPr>
      <t>strona główna</t>
    </r>
    <r>
      <rPr>
        <sz val="11"/>
        <color theme="1"/>
        <rFont val="Calibri"/>
        <family val="2"/>
        <scheme val="minor"/>
      </rPr>
      <t>:</t>
    </r>
  </si>
  <si>
    <t>• rozmiar: szerokość min. 1366px, wycięcie na serwis: 980px</t>
  </si>
  <si>
    <t>• rozmiar: szerokość min. 1200px, wycięcie na serwis: 630px i 980px</t>
  </si>
  <si>
    <r>
      <rPr>
        <b/>
        <sz val="11"/>
        <color theme="1"/>
        <rFont val="Calibri"/>
        <family val="2"/>
        <charset val="238"/>
        <scheme val="minor"/>
      </rPr>
      <t>strona artykułowa</t>
    </r>
    <r>
      <rPr>
        <sz val="11"/>
        <color theme="1"/>
        <rFont val="Calibri"/>
        <family val="2"/>
        <scheme val="minor"/>
      </rPr>
      <t>:</t>
    </r>
  </si>
  <si>
    <t>• rozmiar: szerokość min. 1366px, wycięcie na serwis: 1280px</t>
  </si>
  <si>
    <r>
      <t xml:space="preserve">Dla serwisu </t>
    </r>
    <r>
      <rPr>
        <b/>
        <sz val="11"/>
        <color theme="1"/>
        <rFont val="Calibri"/>
        <family val="2"/>
        <charset val="238"/>
        <scheme val="minor"/>
      </rPr>
      <t>autocentrum.pl</t>
    </r>
  </si>
  <si>
    <t>Serwis ma widoki o dwóch szerokościach. W konstrukcji tapet nie należy używać białych placeholderów na serwis, a jedynie tło nawiązujące do pozostałej części tapety. Szeroka wersja wyświetlana jest dla ekranów o rozdzielczości 1366px i większych. Wąska wersja wyświetlana jest dla ekranów 1280px i mniejszych. Klient powinien dostarczyć 2 pliki, zgodnie z poniższymi wytycznymi:</t>
  </si>
  <si>
    <t>• rozmiar: szerokość min. 1366px, wycięcie na serwis: 1168px</t>
  </si>
  <si>
    <t>• rozmiar: szerokość min. 1200px, wycięcie na serwis: 970px</t>
  </si>
  <si>
    <r>
      <t xml:space="preserve">Dla serwisów </t>
    </r>
    <r>
      <rPr>
        <b/>
        <sz val="11"/>
        <color theme="0" tint="-0.14999847407452621"/>
        <rFont val="Calibri"/>
        <family val="2"/>
        <scheme val="minor"/>
      </rPr>
      <t>abczdrowie.pl, parenting.pl</t>
    </r>
    <r>
      <rPr>
        <sz val="11"/>
        <color theme="0" tint="-0.14999847407452621"/>
        <rFont val="Calibri"/>
        <family val="2"/>
        <scheme val="minor"/>
      </rPr>
      <t xml:space="preserve"> - </t>
    </r>
    <r>
      <rPr>
        <b/>
        <sz val="11"/>
        <rFont val="Calibri"/>
        <family val="2"/>
        <charset val="238"/>
        <scheme val="minor"/>
      </rPr>
      <t>CHWILOWO NIEDOSTĘPNE</t>
    </r>
  </si>
  <si>
    <t>Dla serwisów abczdrowie.pl oraz parenting.pl Klient powinien dostarczyć materiały zgodnie z poniższymi wytycznymi:</t>
  </si>
  <si>
    <t>• rozmiar: szerokość min. 1920px, wycięcie na serwis: 1000px</t>
  </si>
  <si>
    <r>
      <t xml:space="preserve">Dla serwisu </t>
    </r>
    <r>
      <rPr>
        <b/>
        <sz val="11"/>
        <color theme="1"/>
        <rFont val="Calibri"/>
        <family val="2"/>
        <charset val="238"/>
        <scheme val="minor"/>
      </rPr>
      <t>tv.wp.pl</t>
    </r>
    <r>
      <rPr>
        <sz val="11"/>
        <color theme="1"/>
        <rFont val="Calibri"/>
        <family val="2"/>
        <scheme val="minor"/>
      </rPr>
      <t xml:space="preserve"> Klient powinien dostarczyć jeden plik zgodnie z poniższymi wytycznymi:</t>
    </r>
  </si>
  <si>
    <t>• waga: proponowana 50 kB</t>
  </si>
  <si>
    <t>• rozmiar: szerokość 1920px, wycięcie na serwis: 1280px</t>
  </si>
  <si>
    <t>• rozmiar: szerokość 1366px, wycięcie na serwis: 972px</t>
  </si>
  <si>
    <t>Dla pozostałych serwisów Klient powinien dostarczyć plik zgodnie z poniższymi wytycznymi:</t>
  </si>
  <si>
    <t>• waga: proponowana 60 kb</t>
  </si>
  <si>
    <t>6.3. Nagłówek Sponsorowany</t>
  </si>
  <si>
    <t>6.3.1. Nagłówek Sponsorowany</t>
  </si>
  <si>
    <t>6.3.2. Tapeta</t>
  </si>
  <si>
    <t>6.4. Leadownik Desktop</t>
  </si>
  <si>
    <t>6.5. Gazetki Reklamowe</t>
  </si>
  <si>
    <t>6.4. Lead Collector</t>
  </si>
  <si>
    <t>6.5. Advertising Newspapers</t>
  </si>
  <si>
    <t>Sponsored Header is a scalable form of advertising broadcast in the top part of the site (above the menu and site header). The format may be broadcast along with a wallpaper. Wallpaper is an advertising form visible under the site header. Note: contrary to the header, the wallpaper does not scale. When preparing the creation, it is worth leaving an empty area matching the site width, which will make it easier to comply with the weight limit.</t>
  </si>
  <si>
    <t>• size: header 1920x140px, wallpaper with min. width 1366px (details in the description of the format)</t>
  </si>
  <si>
    <t>• weight: in total up to 150 kB</t>
  </si>
  <si>
    <t>• format: static artwork (JPG, PNG)</t>
  </si>
  <si>
    <t>The client should deliver one file according to the following guidelines:</t>
  </si>
  <si>
    <t>• size: 1920x140px</t>
  </si>
  <si>
    <t>• weight: proposed 70 kB</t>
  </si>
  <si>
    <t>The artwork scales automatically to the browser window width, e.g. for a 1366px window, the height will be 96px</t>
  </si>
  <si>
    <t>For sites on the new content platform: WP Kobieta, WP Facet, WP Gwiazdy, WP Opinie, WP Teleshow, WP Film, WP Tech, WP Turystyka, WP Kuchnia, WP Moto, WP Gry, WP Dom, WP Wiadomości, WP Finanse, WP Książki, Wawalove. It is not recommended to use background placeholders filled with a white background in the website area in wallpapers - we recommend using a background referring to the rest of the wallpaper. New WP sites offer two widths of the views. The wide version is displayed on screen resolutions of 1366px and more. The narrow version is displayed on screen resolutions of 1280px and smaller. The client should provide 2 files according to the following guidelines:</t>
  </si>
  <si>
    <t>Wallpaper - wide site version:</t>
  </si>
  <si>
    <t>size: min. width 1366px, site cutout: 1252px</t>
  </si>
  <si>
    <t>• weight: proposed 60 kB</t>
  </si>
  <si>
    <t>Wallpaper - narrow site version:</t>
  </si>
  <si>
    <t>• size: min. width 1280px, site cutout: 1000px</t>
  </si>
  <si>
    <r>
      <t xml:space="preserve">For the </t>
    </r>
    <r>
      <rPr>
        <b/>
        <sz val="11"/>
        <color theme="1"/>
        <rFont val="Calibri"/>
        <family val="2"/>
        <charset val="238"/>
        <scheme val="minor"/>
      </rPr>
      <t>sportowefakty.wp.pl</t>
    </r>
    <r>
      <rPr>
        <sz val="11"/>
        <color theme="1"/>
        <rFont val="Calibri"/>
        <family val="2"/>
        <scheme val="minor"/>
      </rPr>
      <t xml:space="preserve"> site</t>
    </r>
  </si>
  <si>
    <t>The sportowefakty.wp.pl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The client should provide 2 files according to the following guidelines:</t>
  </si>
  <si>
    <t>• size: min. width 1366px, site cutout: 1216px</t>
  </si>
  <si>
    <t>• size: min. width 1280px, site cutout: 986px</t>
  </si>
  <si>
    <r>
      <t xml:space="preserve">For the </t>
    </r>
    <r>
      <rPr>
        <b/>
        <sz val="11"/>
        <color theme="1"/>
        <rFont val="Calibri"/>
        <family val="2"/>
        <charset val="238"/>
        <scheme val="minor"/>
      </rPr>
      <t>money.pl</t>
    </r>
    <r>
      <rPr>
        <sz val="11"/>
        <color theme="1"/>
        <rFont val="Calibri"/>
        <family val="2"/>
        <scheme val="minor"/>
      </rPr>
      <t xml:space="preserve"> site</t>
    </r>
  </si>
  <si>
    <t>The money.pl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In the case of the main pages of the subsites: manager.money.pl, msp.money.pl,
only the narrow version of the wallpaper is displayed. The client should provide narrow and wide files in accordance with the following guidelines.</t>
  </si>
  <si>
    <t>Currently, part of the Money website functions in a new version (home page, stock exchange and currencies sections, pages of articles, videos), and part of the website in the old version. It is necessary to provide wallpapers for both versions of the website - that is a total of 4 files.</t>
  </si>
  <si>
    <r>
      <t xml:space="preserve">For the </t>
    </r>
    <r>
      <rPr>
        <b/>
        <sz val="11"/>
        <color theme="1"/>
        <rFont val="Calibri"/>
        <family val="2"/>
        <charset val="238"/>
        <scheme val="minor"/>
      </rPr>
      <t>new version of Money</t>
    </r>
    <r>
      <rPr>
        <sz val="11"/>
        <color theme="1"/>
        <rFont val="Calibri"/>
        <family val="2"/>
        <scheme val="minor"/>
      </rPr>
      <t>:</t>
    </r>
  </si>
  <si>
    <t>• size: min. width 1366px (1920px recommended), site cutout: 1180px</t>
  </si>
  <si>
    <t>• size: min. width 1366px, site cutout: 1000px</t>
  </si>
  <si>
    <r>
      <t xml:space="preserve">For the </t>
    </r>
    <r>
      <rPr>
        <b/>
        <sz val="11"/>
        <color theme="1"/>
        <rFont val="Calibri"/>
        <family val="2"/>
        <charset val="238"/>
        <scheme val="minor"/>
      </rPr>
      <t>old version of Money</t>
    </r>
    <r>
      <rPr>
        <sz val="11"/>
        <color theme="1"/>
        <rFont val="Calibri"/>
        <family val="2"/>
        <scheme val="minor"/>
      </rPr>
      <t>:</t>
    </r>
  </si>
  <si>
    <t>• size: min. width 1366px (1920px recommended), site cutout: 1222px</t>
  </si>
  <si>
    <t>• size: min. width 1366px, site cutout: 992px</t>
  </si>
  <si>
    <t>• weight: proposed 60 kb</t>
  </si>
  <si>
    <r>
      <t xml:space="preserve">For the </t>
    </r>
    <r>
      <rPr>
        <b/>
        <sz val="11"/>
        <color theme="1"/>
        <rFont val="Calibri"/>
        <family val="2"/>
        <charset val="238"/>
        <scheme val="minor"/>
      </rPr>
      <t>kafeteria.wp.pl</t>
    </r>
    <r>
      <rPr>
        <sz val="11"/>
        <color theme="1"/>
        <rFont val="Calibri"/>
        <family val="2"/>
        <scheme val="minor"/>
      </rPr>
      <t xml:space="preserve"> site The Client should deliver the file according to the following guidelines:</t>
    </r>
  </si>
  <si>
    <t>• size: min. width 1366px, site cutout: 984px</t>
  </si>
  <si>
    <r>
      <t xml:space="preserve">For the websites of the CRISP platform: </t>
    </r>
    <r>
      <rPr>
        <b/>
        <sz val="11"/>
        <color theme="1"/>
        <rFont val="Calibri"/>
        <family val="2"/>
        <charset val="238"/>
        <scheme val="minor"/>
      </rPr>
      <t>autokult.pl, fotoblogia.pl, gadzetomania.pl, genialne.pl, komorkomania.pl, polygamia.pl, pysznosci.pl, WP Kobieta (main page only), WP Tech</t>
    </r>
  </si>
  <si>
    <r>
      <rPr>
        <b/>
        <sz val="11"/>
        <color theme="1"/>
        <rFont val="Calibri"/>
        <family val="2"/>
        <charset val="238"/>
        <scheme val="minor"/>
      </rPr>
      <t>main page</t>
    </r>
    <r>
      <rPr>
        <sz val="11"/>
        <color theme="1"/>
        <rFont val="Calibri"/>
        <family val="2"/>
        <scheme val="minor"/>
      </rPr>
      <t>:</t>
    </r>
  </si>
  <si>
    <t>• size: min. width 1366px, site cutout: 980px</t>
  </si>
  <si>
    <t>• size: min. width 1200px, site cutout: 630px and 980px</t>
  </si>
  <si>
    <r>
      <rPr>
        <b/>
        <sz val="11"/>
        <color theme="1"/>
        <rFont val="Calibri"/>
        <family val="2"/>
        <charset val="238"/>
        <scheme val="minor"/>
      </rPr>
      <t>article view</t>
    </r>
    <r>
      <rPr>
        <sz val="11"/>
        <color theme="1"/>
        <rFont val="Calibri"/>
        <family val="2"/>
        <scheme val="minor"/>
      </rPr>
      <t>:</t>
    </r>
  </si>
  <si>
    <t>• size: min. width 1366px, site cutout: 1280px</t>
  </si>
  <si>
    <r>
      <t xml:space="preserve">For the </t>
    </r>
    <r>
      <rPr>
        <b/>
        <sz val="11"/>
        <color theme="1"/>
        <rFont val="Calibri"/>
        <family val="2"/>
        <charset val="238"/>
        <scheme val="minor"/>
      </rPr>
      <t>autocentrum.pl</t>
    </r>
    <r>
      <rPr>
        <sz val="11"/>
        <color theme="1"/>
        <rFont val="Calibri"/>
        <family val="2"/>
        <scheme val="minor"/>
      </rPr>
      <t xml:space="preserve"> site</t>
    </r>
  </si>
  <si>
    <t>The website has views in two widths. It is not recommended to use background placeholders filled with a white background in the website area in wallpapers - we recommend using a background referring to the rest of the wallpaper. The wide version is displayed for screens with a resolution of 1366px and larger. The narrow version is displayed for screens of 1280px and smaller. The customer should provide 2 files, in accordance with the following guidelines:</t>
  </si>
  <si>
    <t>• size: min. width 1366px, site cutout: 1168px</t>
  </si>
  <si>
    <t>• size: min. width 1200px, site cutout: 970px</t>
  </si>
  <si>
    <r>
      <rPr>
        <b/>
        <sz val="11"/>
        <rFont val="Calibri"/>
        <family val="2"/>
        <charset val="238"/>
        <scheme val="minor"/>
      </rPr>
      <t>TEMPORARILY UNAVAILABLE</t>
    </r>
    <r>
      <rPr>
        <sz val="11"/>
        <color theme="0" tint="-0.249977111117893"/>
        <rFont val="Calibri"/>
        <family val="2"/>
        <scheme val="minor"/>
      </rPr>
      <t xml:space="preserve"> - For </t>
    </r>
    <r>
      <rPr>
        <b/>
        <sz val="11"/>
        <color theme="0" tint="-0.249977111117893"/>
        <rFont val="Calibri"/>
        <family val="2"/>
        <scheme val="minor"/>
      </rPr>
      <t>abczdrowie.pl, parenting.pl</t>
    </r>
    <r>
      <rPr>
        <sz val="11"/>
        <color theme="0" tint="-0.249977111117893"/>
        <rFont val="Calibri"/>
        <family val="2"/>
        <scheme val="minor"/>
      </rPr>
      <t xml:space="preserve"> sites, the Client should provide materials in accordance with the following guidelines:</t>
    </r>
  </si>
  <si>
    <t>• size: min. width 1920px, site cutout: 1000px</t>
  </si>
  <si>
    <r>
      <t xml:space="preserve">For </t>
    </r>
    <r>
      <rPr>
        <b/>
        <sz val="11"/>
        <color theme="1"/>
        <rFont val="Calibri"/>
        <family val="2"/>
        <charset val="238"/>
        <scheme val="minor"/>
      </rPr>
      <t>tv.wp.pl</t>
    </r>
    <r>
      <rPr>
        <sz val="11"/>
        <color theme="1"/>
        <rFont val="Calibri"/>
        <family val="2"/>
        <scheme val="minor"/>
      </rPr>
      <t xml:space="preserve"> site The Client should deliver the file according to the following guidelines:</t>
    </r>
  </si>
  <si>
    <t>• weight: proposed 50 kB</t>
  </si>
  <si>
    <t>The artwork automatically scale to the width of the browser window. e.g. for a window width of 1366px, the advertisement height will be 96px</t>
  </si>
  <si>
    <t>• size: width 1920px, site cutout: 1280px</t>
  </si>
  <si>
    <t>• size: width 1366px, site cutout: 972px</t>
  </si>
  <si>
    <t>For other sites The client should deliver the file according to the following guidelines:</t>
  </si>
  <si>
    <t>6.3. Sponsored Header</t>
  </si>
  <si>
    <t>6.3.1. Sponsored Header</t>
  </si>
  <si>
    <t>6.3.2. Wallpaper</t>
  </si>
  <si>
    <t>Nagłówek Sponsorowany</t>
  </si>
  <si>
    <t>Elementy reklamowe płynnie poruszają się po ekranie tworząc wrażenie głębi i trójwymiarowości oraz przyciągając uwagę użytkownika.
Format reklamowy składa się z 2 ścianek zmieniających się kolejno wraz z przewijaniem strony przez użytkownika. W zależności od rozmiaru formatu obrót następuje w osi poziomej lub pionowej.
Format obsługuje również wyświetlanie produktów z feedu produktowego.</t>
  </si>
  <si>
    <t>The advertising elements move smoothly across the screen, creating an impression of depth and three-dimensionality and attracting the user's attention.
The advertising format consists of 2 walls that change sequentially as the user scrolls the page. Depending on the size of the format, the rotation occurs in either the horizontal or vertical axis.
The format also supports the display of products from the product feed.
Available sizes:
300x200
300x250
600x200
600x300
600x400
750x200
750x300
970x200
970x300</t>
  </si>
  <si>
    <t>Elementy reklamowe płynnie przesuwają się po ekranie, tworząc wrażenie głębi i trójwymiarowości, przyciągając uwagę użytkownika.
Format reklamy składa się z 2 ścian, które zmieniają się sekwencyjnie podczas przewijania strony. W zależności od rozmiaru formatu, obrót odbywa się w osi poziomej lub pionowej.
Format obsługuje również wyświetlanie produktów z feed'a produktowego.
Dostępne rozmiary:
300x200
300x250
600x200
600x300
600x400
750x200
750x300
970x200
970x300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</si>
</sst>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3"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
      <sz val="10"/>
      <color theme="10"/>
      <name val="Calibri"/>
      <family val="2"/>
      <scheme val="minor"/>
    </font>
    <font>
      <sz val="10"/>
      <color theme="10"/>
      <name val="Calibri"/>
      <family val="2"/>
      <charset val="238"/>
      <scheme val="minor"/>
    </font>
    <font>
      <i/>
      <sz val="10"/>
      <color theme="0" tint="-0.249977111117893"/>
      <name val="Calibri"/>
      <family val="2"/>
      <charset val="238"/>
      <scheme val="minor"/>
    </font>
    <font>
      <sz val="11"/>
      <color theme="0" tint="-0.14999847407452621"/>
      <name val="Calibri"/>
      <family val="2"/>
      <scheme val="minor"/>
    </font>
    <font>
      <b/>
      <sz val="11"/>
      <color theme="0" tint="-0.14999847407452621"/>
      <name val="Calibri"/>
      <family val="2"/>
      <scheme val="minor"/>
    </font>
    <font>
      <b/>
      <sz val="11"/>
      <name val="Calibri"/>
      <family val="2"/>
      <charset val="238"/>
      <scheme val="minor"/>
    </font>
    <font>
      <sz val="11"/>
      <color theme="0" tint="-0.249977111117893"/>
      <name val="Calibri"/>
      <family val="2"/>
      <scheme val="minor"/>
    </font>
    <font>
      <sz val="11"/>
      <color theme="0" tint="-0.249977111117893"/>
      <name val="Calibri"/>
      <family val="2"/>
      <charset val="238"/>
      <scheme val="minor"/>
    </font>
    <font>
      <b/>
      <sz val="11"/>
      <color theme="0" tint="-0.249977111117893"/>
      <name val="Calibri"/>
      <family val="2"/>
      <scheme val="minor"/>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style="hair">
        <color indexed="64"/>
      </top>
      <bottom style="thin">
        <color indexed="64"/>
      </bottom>
      <diagonal/>
    </border>
  </borders>
  <cellStyleXfs count="4">
    <xf numFmtId="0" fontId="0" fillId="0" borderId="0"/>
    <xf numFmtId="0" fontId="53" fillId="0" borderId="0" applyNumberFormat="0" applyFill="0" applyBorder="0" applyAlignment="0" applyProtection="0"/>
    <xf numFmtId="0" fontId="53" fillId="0" borderId="0" applyNumberFormat="0" applyFill="0" applyBorder="0" applyAlignment="0" applyProtection="0"/>
    <xf numFmtId="0" fontId="60" fillId="16" borderId="0" applyNumberFormat="0" applyBorder="0" applyAlignment="0" applyProtection="0"/>
  </cellStyleXfs>
  <cellXfs count="534">
    <xf numFmtId="0" fontId="0" fillId="0" borderId="0" xfId="0"/>
    <xf numFmtId="0" fontId="36" fillId="3" borderId="0" xfId="0" applyFont="1" applyFill="1"/>
    <xf numFmtId="0" fontId="36" fillId="3" borderId="0" xfId="0" applyFont="1" applyFill="1" applyAlignment="1">
      <alignment horizontal="center" vertical="center"/>
    </xf>
    <xf numFmtId="0" fontId="36" fillId="4" borderId="0" xfId="0" applyFont="1" applyFill="1"/>
    <xf numFmtId="0" fontId="38" fillId="4" borderId="0" xfId="0" applyFont="1" applyFill="1" applyAlignment="1">
      <alignment horizontal="left" vertical="center"/>
    </xf>
    <xf numFmtId="0" fontId="39" fillId="3" borderId="0" xfId="0"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horizontal="center" vertical="center" wrapText="1"/>
    </xf>
    <xf numFmtId="0" fontId="40" fillId="5" borderId="8" xfId="0" applyFont="1" applyFill="1" applyBorder="1" applyAlignment="1">
      <alignment horizontal="center" vertical="center"/>
    </xf>
    <xf numFmtId="0" fontId="41" fillId="3" borderId="0" xfId="0" applyFont="1" applyFill="1"/>
    <xf numFmtId="0" fontId="42" fillId="3" borderId="0" xfId="0" applyFont="1" applyFill="1"/>
    <xf numFmtId="0" fontId="44" fillId="3" borderId="4" xfId="0" applyFont="1" applyFill="1" applyBorder="1" applyAlignment="1">
      <alignment horizontal="left" vertical="center" indent="1"/>
    </xf>
    <xf numFmtId="0" fontId="44" fillId="3" borderId="11" xfId="0" applyFont="1" applyFill="1" applyBorder="1" applyAlignment="1">
      <alignment horizontal="left" vertical="center" indent="1"/>
    </xf>
    <xf numFmtId="0" fontId="44" fillId="3" borderId="11" xfId="0" applyFont="1" applyFill="1" applyBorder="1" applyAlignment="1">
      <alignment horizontal="left" vertical="center" wrapText="1" indent="1"/>
    </xf>
    <xf numFmtId="0" fontId="44" fillId="3" borderId="12" xfId="0" applyFont="1" applyFill="1" applyBorder="1" applyAlignment="1">
      <alignment horizontal="left" vertical="center" indent="1"/>
    </xf>
    <xf numFmtId="0" fontId="44" fillId="3" borderId="12" xfId="0" applyFont="1" applyFill="1" applyBorder="1" applyAlignment="1">
      <alignment horizontal="left" vertical="center" wrapText="1" indent="1"/>
    </xf>
    <xf numFmtId="0" fontId="44" fillId="3" borderId="15" xfId="0" applyFont="1" applyFill="1" applyBorder="1" applyAlignment="1">
      <alignment horizontal="left" vertical="center" wrapText="1" indent="1"/>
    </xf>
    <xf numFmtId="0" fontId="49" fillId="0" borderId="0" xfId="0" applyFont="1"/>
    <xf numFmtId="0" fontId="51" fillId="0" borderId="0" xfId="0" applyFont="1"/>
    <xf numFmtId="16" fontId="49" fillId="0" borderId="0" xfId="0" applyNumberFormat="1" applyFont="1"/>
    <xf numFmtId="0" fontId="50" fillId="0" borderId="0" xfId="0" applyFont="1"/>
    <xf numFmtId="0" fontId="0" fillId="3" borderId="0" xfId="0" applyFill="1"/>
    <xf numFmtId="0" fontId="44" fillId="3" borderId="17" xfId="0" applyFont="1" applyFill="1" applyBorder="1" applyAlignment="1">
      <alignment horizontal="left" vertical="center" indent="1"/>
    </xf>
    <xf numFmtId="0" fontId="44" fillId="3" borderId="17" xfId="0" applyFont="1" applyFill="1" applyBorder="1" applyAlignment="1">
      <alignment horizontal="left" vertical="center" wrapText="1" indent="1"/>
    </xf>
    <xf numFmtId="0" fontId="44" fillId="3" borderId="1" xfId="0" applyFont="1" applyFill="1" applyBorder="1" applyAlignment="1">
      <alignment horizontal="left" vertical="center" wrapText="1" indent="1"/>
    </xf>
    <xf numFmtId="0" fontId="44" fillId="3" borderId="18" xfId="0" applyFont="1" applyFill="1" applyBorder="1" applyAlignment="1">
      <alignment horizontal="left" vertical="center" wrapText="1" indent="1"/>
    </xf>
    <xf numFmtId="0" fontId="43" fillId="10" borderId="11" xfId="0" applyFont="1" applyFill="1" applyBorder="1" applyAlignment="1">
      <alignment horizontal="left" vertical="center" wrapText="1" indent="1" readingOrder="1"/>
    </xf>
    <xf numFmtId="0" fontId="43" fillId="10" borderId="12" xfId="0" applyFont="1" applyFill="1" applyBorder="1" applyAlignment="1">
      <alignment horizontal="left" vertical="center" wrapText="1" indent="1" readingOrder="1"/>
    </xf>
    <xf numFmtId="0" fontId="44" fillId="10" borderId="1" xfId="0" applyFont="1" applyFill="1" applyBorder="1" applyAlignment="1">
      <alignment horizontal="left" vertical="center" indent="1"/>
    </xf>
    <xf numFmtId="0" fontId="55" fillId="14" borderId="0" xfId="0" applyFont="1" applyFill="1" applyAlignment="1">
      <alignment horizontal="left" vertical="center" indent="1"/>
    </xf>
    <xf numFmtId="0" fontId="44" fillId="0" borderId="11" xfId="0" applyFont="1" applyBorder="1" applyAlignment="1">
      <alignment horizontal="left" vertical="center" indent="1"/>
    </xf>
    <xf numFmtId="0" fontId="44"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0" borderId="0" xfId="0" applyAlignment="1">
      <alignment horizontal="left" indent="2"/>
    </xf>
    <xf numFmtId="0" fontId="53" fillId="0" borderId="0" xfId="1" applyAlignment="1">
      <alignment horizontal="left" indent="2"/>
    </xf>
    <xf numFmtId="0" fontId="45" fillId="2" borderId="1" xfId="0" applyFont="1" applyFill="1" applyBorder="1" applyAlignment="1">
      <alignment horizontal="left" vertical="center" wrapText="1" indent="1" readingOrder="1"/>
    </xf>
    <xf numFmtId="0" fontId="44" fillId="0" borderId="13" xfId="0" applyFont="1" applyBorder="1" applyAlignment="1">
      <alignment horizontal="left" vertical="center" indent="1"/>
    </xf>
    <xf numFmtId="0" fontId="56" fillId="10" borderId="13" xfId="1" applyFont="1" applyFill="1" applyBorder="1" applyAlignment="1">
      <alignment horizontal="left" vertical="center" wrapText="1" indent="1" readingOrder="1"/>
    </xf>
    <xf numFmtId="0" fontId="56" fillId="10" borderId="12" xfId="1" applyFont="1" applyFill="1" applyBorder="1" applyAlignment="1">
      <alignment horizontal="left" vertical="center" wrapText="1" indent="1" readingOrder="1"/>
    </xf>
    <xf numFmtId="0" fontId="44" fillId="0" borderId="12" xfId="0" applyFont="1" applyBorder="1" applyAlignment="1">
      <alignment horizontal="left" vertical="center" indent="1"/>
    </xf>
    <xf numFmtId="0" fontId="44" fillId="10" borderId="12" xfId="0" applyFont="1" applyFill="1" applyBorder="1" applyAlignment="1">
      <alignment horizontal="left" vertical="center" indent="1"/>
    </xf>
    <xf numFmtId="0" fontId="44" fillId="0" borderId="0" xfId="0" applyFont="1"/>
    <xf numFmtId="0" fontId="44" fillId="0" borderId="14" xfId="0" applyFont="1" applyBorder="1" applyAlignment="1">
      <alignment horizontal="left" vertical="center" indent="1"/>
    </xf>
    <xf numFmtId="0" fontId="44" fillId="3" borderId="14" xfId="0" applyFont="1" applyFill="1" applyBorder="1" applyAlignment="1">
      <alignment horizontal="left" vertical="center" indent="1"/>
    </xf>
    <xf numFmtId="0" fontId="44" fillId="3" borderId="3" xfId="0" applyFont="1" applyFill="1" applyBorder="1" applyAlignment="1">
      <alignment horizontal="left" vertical="center" indent="1"/>
    </xf>
    <xf numFmtId="0" fontId="44" fillId="3" borderId="13" xfId="0" applyFont="1" applyFill="1" applyBorder="1" applyAlignment="1">
      <alignment horizontal="left" vertical="center" indent="1"/>
    </xf>
    <xf numFmtId="0" fontId="0" fillId="0" borderId="0" xfId="0" applyAlignment="1">
      <alignment wrapText="1"/>
    </xf>
    <xf numFmtId="0" fontId="44" fillId="0" borderId="0" xfId="0" applyFont="1" applyAlignment="1">
      <alignment horizontal="left" indent="1"/>
    </xf>
    <xf numFmtId="49" fontId="44" fillId="0" borderId="0" xfId="0" applyNumberFormat="1" applyFont="1" applyAlignment="1">
      <alignment horizontal="left" vertical="center" indent="1"/>
    </xf>
    <xf numFmtId="0" fontId="35" fillId="3" borderId="0" xfId="0" applyFont="1" applyFill="1"/>
    <xf numFmtId="0" fontId="35" fillId="3" borderId="0" xfId="0" applyFont="1" applyFill="1" applyAlignment="1">
      <alignment horizontal="center" vertical="center"/>
    </xf>
    <xf numFmtId="0" fontId="35" fillId="4" borderId="0" xfId="0" applyFont="1" applyFill="1"/>
    <xf numFmtId="0" fontId="35" fillId="0" borderId="0" xfId="0" applyFont="1"/>
    <xf numFmtId="0" fontId="43" fillId="10" borderId="14" xfId="0" applyFont="1" applyFill="1" applyBorder="1" applyAlignment="1">
      <alignment horizontal="left" vertical="center" wrapText="1" indent="1" readingOrder="1"/>
    </xf>
    <xf numFmtId="0" fontId="43" fillId="10" borderId="13" xfId="0" applyFont="1" applyFill="1" applyBorder="1" applyAlignment="1">
      <alignment horizontal="left" vertical="center" wrapText="1" indent="1" readingOrder="1"/>
    </xf>
    <xf numFmtId="0" fontId="43" fillId="10" borderId="14" xfId="0" applyFont="1" applyFill="1" applyBorder="1" applyAlignment="1">
      <alignment vertical="center" wrapText="1" indent="1" readingOrder="1"/>
    </xf>
    <xf numFmtId="0" fontId="57" fillId="0" borderId="0" xfId="0" applyFont="1" applyAlignment="1">
      <alignment horizontal="left" vertical="center" indent="1"/>
    </xf>
    <xf numFmtId="0" fontId="44" fillId="0" borderId="0" xfId="0" applyFont="1" applyAlignment="1">
      <alignment horizontal="left" vertical="center" indent="1"/>
    </xf>
    <xf numFmtId="2" fontId="44" fillId="0" borderId="0" xfId="0" applyNumberFormat="1" applyFont="1" applyAlignment="1">
      <alignment horizontal="left" vertical="center" indent="1"/>
    </xf>
    <xf numFmtId="0" fontId="44" fillId="3" borderId="25" xfId="0" applyFont="1" applyFill="1" applyBorder="1" applyAlignment="1">
      <alignment horizontal="left" vertical="center" indent="1"/>
    </xf>
    <xf numFmtId="0" fontId="58" fillId="3" borderId="0" xfId="0" applyFont="1" applyFill="1"/>
    <xf numFmtId="0" fontId="59" fillId="3" borderId="0" xfId="1" applyFont="1" applyFill="1"/>
    <xf numFmtId="0" fontId="44" fillId="3" borderId="13" xfId="0" applyFont="1" applyFill="1" applyBorder="1" applyAlignment="1">
      <alignment horizontal="left" vertical="center" wrapText="1" indent="1"/>
    </xf>
    <xf numFmtId="0" fontId="44" fillId="3" borderId="4" xfId="0" applyFont="1" applyFill="1" applyBorder="1" applyAlignment="1">
      <alignment horizontal="left" vertical="center" wrapText="1" indent="1"/>
    </xf>
    <xf numFmtId="0" fontId="44" fillId="0" borderId="4" xfId="0" applyFont="1" applyBorder="1" applyAlignment="1">
      <alignment horizontal="left" vertical="center" wrapText="1" indent="1"/>
    </xf>
    <xf numFmtId="0" fontId="34" fillId="3" borderId="0" xfId="0" applyFont="1" applyFill="1"/>
    <xf numFmtId="0" fontId="34" fillId="3" borderId="0" xfId="0" applyFont="1" applyFill="1" applyAlignment="1">
      <alignment horizontal="center" vertical="center"/>
    </xf>
    <xf numFmtId="0" fontId="34" fillId="4" borderId="0" xfId="0" applyFont="1" applyFill="1"/>
    <xf numFmtId="0" fontId="34" fillId="15" borderId="0" xfId="0" applyFont="1" applyFill="1"/>
    <xf numFmtId="0" fontId="44" fillId="0" borderId="12" xfId="0" applyFont="1" applyBorder="1" applyAlignment="1">
      <alignment horizontal="left" vertical="center" wrapText="1" indent="1"/>
    </xf>
    <xf numFmtId="0" fontId="56" fillId="10" borderId="25" xfId="1" applyFont="1" applyFill="1" applyBorder="1" applyAlignment="1">
      <alignment horizontal="left" vertical="center" wrapText="1" indent="1" readingOrder="1"/>
    </xf>
    <xf numFmtId="0" fontId="44" fillId="3" borderId="3" xfId="0" applyFont="1" applyFill="1" applyBorder="1" applyAlignment="1">
      <alignment horizontal="left" vertical="center" wrapText="1" indent="1"/>
    </xf>
    <xf numFmtId="0" fontId="44" fillId="3" borderId="14" xfId="0" applyFont="1" applyFill="1" applyBorder="1" applyAlignment="1">
      <alignment horizontal="left" vertical="center" wrapText="1" indent="1"/>
    </xf>
    <xf numFmtId="0" fontId="43" fillId="10" borderId="4" xfId="0" applyFont="1" applyFill="1" applyBorder="1" applyAlignment="1">
      <alignment horizontal="left" vertical="center" wrapText="1" indent="1" readingOrder="1"/>
    </xf>
    <xf numFmtId="0" fontId="44" fillId="3" borderId="16" xfId="0" applyFont="1" applyFill="1" applyBorder="1" applyAlignment="1">
      <alignment horizontal="left" vertical="center" indent="1"/>
    </xf>
    <xf numFmtId="0" fontId="44" fillId="3" borderId="24" xfId="0" applyFont="1" applyFill="1" applyBorder="1" applyAlignment="1">
      <alignment horizontal="left" vertical="center" indent="1"/>
    </xf>
    <xf numFmtId="0" fontId="46" fillId="3" borderId="12" xfId="0" applyFont="1" applyFill="1" applyBorder="1" applyAlignment="1">
      <alignment horizontal="left" vertical="center" wrapText="1" indent="1"/>
    </xf>
    <xf numFmtId="0" fontId="46"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4" fillId="3" borderId="1" xfId="0" applyFont="1" applyFill="1" applyBorder="1" applyAlignment="1">
      <alignment horizontal="left" vertical="center"/>
    </xf>
    <xf numFmtId="0" fontId="48" fillId="10" borderId="12" xfId="3" applyFont="1" applyFill="1" applyBorder="1" applyAlignment="1">
      <alignment horizontal="left" vertical="center" wrapText="1" indent="1" readingOrder="1"/>
    </xf>
    <xf numFmtId="0" fontId="48" fillId="10" borderId="3" xfId="3" applyFont="1" applyFill="1" applyBorder="1" applyAlignment="1">
      <alignment horizontal="left" vertical="center" wrapText="1" indent="1" readingOrder="1"/>
    </xf>
    <xf numFmtId="0" fontId="48" fillId="10" borderId="13" xfId="3" applyFont="1" applyFill="1" applyBorder="1" applyAlignment="1">
      <alignment horizontal="left" vertical="center" wrapText="1" indent="1" readingOrder="1"/>
    </xf>
    <xf numFmtId="0" fontId="56" fillId="10" borderId="4" xfId="0" applyFont="1" applyFill="1" applyBorder="1" applyAlignment="1">
      <alignment horizontal="left" vertical="center" wrapText="1" indent="1" readingOrder="1"/>
    </xf>
    <xf numFmtId="0" fontId="44" fillId="0" borderId="4" xfId="0" applyFont="1" applyBorder="1" applyAlignment="1">
      <alignment horizontal="left" vertical="center" indent="1"/>
    </xf>
    <xf numFmtId="0" fontId="0" fillId="7" borderId="0" xfId="0" applyFill="1"/>
    <xf numFmtId="0" fontId="0" fillId="8" borderId="0" xfId="0" applyFill="1"/>
    <xf numFmtId="0" fontId="33" fillId="0" borderId="0" xfId="0" applyFont="1" applyAlignment="1">
      <alignment horizontal="left"/>
    </xf>
    <xf numFmtId="0" fontId="33" fillId="0" borderId="0" xfId="0" applyFont="1"/>
    <xf numFmtId="0" fontId="33" fillId="0" borderId="0" xfId="0" applyFont="1" applyAlignment="1">
      <alignment horizontal="left" indent="2"/>
    </xf>
    <xf numFmtId="0" fontId="0" fillId="3" borderId="0" xfId="0" applyFill="1" applyAlignment="1">
      <alignment horizontal="left" vertical="center"/>
    </xf>
    <xf numFmtId="0" fontId="0" fillId="15" borderId="0" xfId="0" applyFill="1"/>
    <xf numFmtId="0" fontId="49" fillId="15" borderId="0" xfId="0" applyFont="1" applyFill="1"/>
    <xf numFmtId="0" fontId="0" fillId="3" borderId="0" xfId="0" applyFill="1" applyAlignment="1">
      <alignment horizontal="left"/>
    </xf>
    <xf numFmtId="49" fontId="0" fillId="3" borderId="0" xfId="0" applyNumberFormat="1" applyFill="1"/>
    <xf numFmtId="0" fontId="61" fillId="15" borderId="0" xfId="0" applyFont="1" applyFill="1" applyAlignment="1">
      <alignment vertical="center" wrapText="1"/>
    </xf>
    <xf numFmtId="0" fontId="46" fillId="3" borderId="3" xfId="0" applyFont="1" applyFill="1" applyBorder="1" applyAlignment="1">
      <alignment horizontal="left" vertical="center" wrapText="1" indent="1"/>
    </xf>
    <xf numFmtId="0" fontId="44" fillId="0" borderId="13" xfId="0" applyFont="1" applyBorder="1" applyAlignment="1">
      <alignment horizontal="left" vertical="center" wrapText="1" indent="1"/>
    </xf>
    <xf numFmtId="0" fontId="32" fillId="0" borderId="0" xfId="0" applyFont="1"/>
    <xf numFmtId="0" fontId="32" fillId="0" borderId="0" xfId="0" applyFont="1" applyAlignment="1">
      <alignment wrapText="1"/>
    </xf>
    <xf numFmtId="0" fontId="0" fillId="3" borderId="13" xfId="0" applyFill="1" applyBorder="1" applyAlignment="1">
      <alignment horizontal="center" vertical="center"/>
    </xf>
    <xf numFmtId="0" fontId="56" fillId="10" borderId="13" xfId="2" applyFont="1" applyFill="1" applyBorder="1" applyAlignment="1">
      <alignment horizontal="left" vertical="center" indent="1"/>
    </xf>
    <xf numFmtId="0" fontId="45" fillId="2" borderId="4" xfId="0" applyFont="1" applyFill="1" applyBorder="1" applyAlignment="1">
      <alignment horizontal="left" vertical="center" wrapText="1" indent="1" readingOrder="1"/>
    </xf>
    <xf numFmtId="0" fontId="48" fillId="2" borderId="4" xfId="0" applyFont="1" applyFill="1" applyBorder="1" applyAlignment="1">
      <alignment horizontal="left" vertical="center" wrapText="1" indent="1" readingOrder="1"/>
    </xf>
    <xf numFmtId="0" fontId="54" fillId="3" borderId="11" xfId="1" applyFont="1" applyFill="1" applyBorder="1" applyAlignment="1">
      <alignment horizontal="center" vertical="center" wrapText="1"/>
    </xf>
    <xf numFmtId="0" fontId="54" fillId="3" borderId="13" xfId="1" applyFont="1" applyFill="1" applyBorder="1" applyAlignment="1">
      <alignment horizontal="center" vertical="center" wrapText="1"/>
    </xf>
    <xf numFmtId="0" fontId="54" fillId="3" borderId="12" xfId="1" applyFont="1" applyFill="1" applyBorder="1" applyAlignment="1">
      <alignment horizontal="center" vertical="center" wrapText="1"/>
    </xf>
    <xf numFmtId="0" fontId="54" fillId="3" borderId="17" xfId="1" applyFont="1" applyFill="1" applyBorder="1" applyAlignment="1">
      <alignment horizontal="center" vertical="center" wrapText="1"/>
    </xf>
    <xf numFmtId="0" fontId="54" fillId="3" borderId="14" xfId="1" applyFont="1" applyFill="1" applyBorder="1" applyAlignment="1">
      <alignment horizontal="center" vertical="center" wrapText="1"/>
    </xf>
    <xf numFmtId="0" fontId="54" fillId="3" borderId="12" xfId="1" applyFont="1" applyFill="1" applyBorder="1" applyAlignment="1">
      <alignment horizontal="center" vertical="center"/>
    </xf>
    <xf numFmtId="0" fontId="54" fillId="3" borderId="4" xfId="1" applyFont="1" applyFill="1" applyBorder="1" applyAlignment="1">
      <alignment horizontal="center" vertical="center" wrapText="1"/>
    </xf>
    <xf numFmtId="0" fontId="54" fillId="3" borderId="3" xfId="1" applyFont="1" applyFill="1" applyBorder="1" applyAlignment="1">
      <alignment horizontal="center" vertical="center" wrapText="1"/>
    </xf>
    <xf numFmtId="0" fontId="54" fillId="3" borderId="11" xfId="1" applyFont="1" applyFill="1" applyBorder="1" applyAlignment="1">
      <alignment horizontal="center" vertical="center"/>
    </xf>
    <xf numFmtId="0" fontId="54" fillId="3" borderId="13" xfId="1" applyFont="1" applyFill="1" applyBorder="1" applyAlignment="1">
      <alignment horizontal="center" vertical="center"/>
    </xf>
    <xf numFmtId="0" fontId="46" fillId="3" borderId="4" xfId="0" applyFont="1" applyFill="1" applyBorder="1" applyAlignment="1">
      <alignment horizontal="left" vertical="center" indent="1"/>
    </xf>
    <xf numFmtId="0" fontId="46" fillId="3" borderId="4" xfId="0" applyFont="1" applyFill="1" applyBorder="1" applyAlignment="1">
      <alignment horizontal="left" vertical="center" wrapText="1" indent="1"/>
    </xf>
    <xf numFmtId="0" fontId="45" fillId="2" borderId="11" xfId="0" applyFont="1" applyFill="1" applyBorder="1" applyAlignment="1">
      <alignment horizontal="left" vertical="center" wrapText="1" indent="1" readingOrder="1"/>
    </xf>
    <xf numFmtId="0" fontId="46" fillId="3" borderId="11" xfId="0" applyFont="1" applyFill="1" applyBorder="1" applyAlignment="1">
      <alignment horizontal="left" vertical="center" indent="1"/>
    </xf>
    <xf numFmtId="0" fontId="45" fillId="2" borderId="13" xfId="0" applyFont="1" applyFill="1" applyBorder="1" applyAlignment="1">
      <alignment horizontal="left" vertical="center" wrapText="1" indent="1" readingOrder="1"/>
    </xf>
    <xf numFmtId="0" fontId="46" fillId="3" borderId="13" xfId="0" applyFont="1" applyFill="1" applyBorder="1" applyAlignment="1">
      <alignment horizontal="left" vertical="center" indent="1"/>
    </xf>
    <xf numFmtId="0" fontId="46" fillId="3" borderId="13" xfId="0" applyFont="1" applyFill="1" applyBorder="1" applyAlignment="1">
      <alignment horizontal="left" vertical="center" wrapText="1" indent="1"/>
    </xf>
    <xf numFmtId="0" fontId="46" fillId="3" borderId="12" xfId="0" applyFont="1" applyFill="1" applyBorder="1" applyAlignment="1">
      <alignment horizontal="left" vertical="center" indent="1"/>
    </xf>
    <xf numFmtId="0" fontId="46" fillId="3" borderId="3" xfId="0" applyFont="1" applyFill="1" applyBorder="1" applyAlignment="1">
      <alignment horizontal="left" vertical="center" indent="1"/>
    </xf>
    <xf numFmtId="0" fontId="45" fillId="3" borderId="11" xfId="0" applyFont="1" applyFill="1" applyBorder="1" applyAlignment="1">
      <alignment horizontal="left" vertical="center" wrapText="1" indent="1"/>
    </xf>
    <xf numFmtId="0" fontId="45" fillId="2" borderId="12" xfId="0" applyFont="1" applyFill="1" applyBorder="1" applyAlignment="1">
      <alignment horizontal="left" vertical="center" wrapText="1" indent="1" readingOrder="1"/>
    </xf>
    <xf numFmtId="0" fontId="48" fillId="2" borderId="11" xfId="0" applyFont="1" applyFill="1" applyBorder="1" applyAlignment="1">
      <alignment horizontal="left" vertical="center" wrapText="1" indent="1" readingOrder="1"/>
    </xf>
    <xf numFmtId="0" fontId="48" fillId="2" borderId="13" xfId="0" applyFont="1" applyFill="1" applyBorder="1" applyAlignment="1">
      <alignment horizontal="left" vertical="center" wrapText="1" indent="1" readingOrder="1"/>
    </xf>
    <xf numFmtId="0" fontId="48" fillId="2" borderId="12" xfId="0" applyFont="1" applyFill="1" applyBorder="1" applyAlignment="1">
      <alignment horizontal="left" vertical="center" wrapText="1" indent="1" readingOrder="1"/>
    </xf>
    <xf numFmtId="0" fontId="46" fillId="3" borderId="21" xfId="0" applyFont="1" applyFill="1" applyBorder="1" applyAlignment="1">
      <alignment horizontal="left" vertical="center" wrapText="1" indent="1"/>
    </xf>
    <xf numFmtId="0" fontId="31" fillId="0" borderId="0" xfId="0" applyFont="1"/>
    <xf numFmtId="0" fontId="30" fillId="0" borderId="0" xfId="0" applyFont="1"/>
    <xf numFmtId="0" fontId="62" fillId="0" borderId="0" xfId="0" applyFont="1" applyAlignment="1">
      <alignment vertical="top" wrapText="1"/>
    </xf>
    <xf numFmtId="0" fontId="0" fillId="0" borderId="0" xfId="0" applyAlignment="1">
      <alignment vertical="top"/>
    </xf>
    <xf numFmtId="0" fontId="62" fillId="0" borderId="0" xfId="0" applyFont="1"/>
    <xf numFmtId="0" fontId="62" fillId="0" borderId="0" xfId="0" applyFont="1" applyAlignment="1">
      <alignment wrapText="1"/>
    </xf>
    <xf numFmtId="0" fontId="29" fillId="0" borderId="0" xfId="0" applyFont="1"/>
    <xf numFmtId="0" fontId="49" fillId="0" borderId="0" xfId="0" applyFont="1" applyAlignment="1">
      <alignment wrapText="1"/>
    </xf>
    <xf numFmtId="0" fontId="28" fillId="0" borderId="0" xfId="0" applyFont="1" applyAlignment="1">
      <alignment wrapText="1"/>
    </xf>
    <xf numFmtId="2" fontId="0" fillId="0" borderId="0" xfId="0" applyNumberFormat="1" applyAlignment="1">
      <alignment wrapText="1"/>
    </xf>
    <xf numFmtId="0" fontId="57"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7" fillId="0" borderId="0" xfId="0" applyFont="1"/>
    <xf numFmtId="0" fontId="26" fillId="0" borderId="0" xfId="0" applyFont="1"/>
    <xf numFmtId="0" fontId="53" fillId="0" borderId="0" xfId="1"/>
    <xf numFmtId="0" fontId="63"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51" fillId="0" borderId="0" xfId="0" applyFont="1" applyAlignment="1">
      <alignment horizontal="left" wrapText="1"/>
    </xf>
    <xf numFmtId="0" fontId="25" fillId="0" borderId="0" xfId="0" applyFont="1"/>
    <xf numFmtId="0" fontId="24" fillId="0" borderId="0" xfId="0" applyFont="1"/>
    <xf numFmtId="0" fontId="24" fillId="0" borderId="0" xfId="0" applyFont="1" applyAlignment="1">
      <alignment wrapText="1"/>
    </xf>
    <xf numFmtId="0" fontId="23" fillId="0" borderId="0" xfId="0" applyFont="1" applyAlignment="1">
      <alignment wrapText="1"/>
    </xf>
    <xf numFmtId="0" fontId="22" fillId="0" borderId="0" xfId="0" applyFont="1"/>
    <xf numFmtId="0" fontId="21" fillId="0" borderId="0" xfId="0" applyFont="1"/>
    <xf numFmtId="0" fontId="21" fillId="0" borderId="0" xfId="0" applyFont="1" applyAlignment="1">
      <alignment wrapText="1"/>
    </xf>
    <xf numFmtId="0" fontId="21" fillId="0" borderId="0" xfId="0" applyFont="1" applyAlignment="1">
      <alignment horizontal="left" indent="2"/>
    </xf>
    <xf numFmtId="0" fontId="20" fillId="0" borderId="0" xfId="0" applyFont="1" applyAlignment="1">
      <alignment wrapText="1"/>
    </xf>
    <xf numFmtId="0" fontId="20" fillId="0" borderId="0" xfId="0" applyFont="1" applyAlignment="1">
      <alignment horizontal="left"/>
    </xf>
    <xf numFmtId="0" fontId="20" fillId="0" borderId="0" xfId="0" applyFont="1" applyAlignment="1">
      <alignment horizontal="left" indent="2"/>
    </xf>
    <xf numFmtId="0" fontId="20" fillId="0" borderId="0" xfId="0" applyFont="1"/>
    <xf numFmtId="0" fontId="19" fillId="0" borderId="0" xfId="0" applyFont="1" applyAlignment="1">
      <alignment wrapText="1"/>
    </xf>
    <xf numFmtId="0" fontId="64" fillId="0" borderId="0" xfId="0" applyFont="1" applyAlignment="1">
      <alignment horizontal="justify" vertical="center"/>
    </xf>
    <xf numFmtId="0" fontId="44" fillId="10" borderId="0" xfId="0" applyFont="1" applyFill="1" applyAlignment="1">
      <alignment horizontal="left" vertical="center" indent="1"/>
    </xf>
    <xf numFmtId="0" fontId="44" fillId="10" borderId="13" xfId="0" applyFont="1" applyFill="1" applyBorder="1" applyAlignment="1">
      <alignment horizontal="left" vertical="center" indent="1"/>
    </xf>
    <xf numFmtId="0" fontId="43" fillId="10" borderId="26" xfId="0" applyFont="1" applyFill="1" applyBorder="1" applyAlignment="1">
      <alignment horizontal="center" vertical="center" wrapText="1" readingOrder="1"/>
    </xf>
    <xf numFmtId="0" fontId="43" fillId="10" borderId="27" xfId="0" applyFont="1" applyFill="1" applyBorder="1" applyAlignment="1">
      <alignment horizontal="center" vertical="center" wrapText="1" readingOrder="1"/>
    </xf>
    <xf numFmtId="0" fontId="43" fillId="10" borderId="15" xfId="0" applyFont="1" applyFill="1" applyBorder="1" applyAlignment="1">
      <alignment horizontal="center" vertical="center" wrapText="1" readingOrder="1"/>
    </xf>
    <xf numFmtId="0" fontId="43" fillId="10" borderId="18" xfId="0" applyFont="1" applyFill="1" applyBorder="1" applyAlignment="1">
      <alignment horizontal="center" vertical="center" wrapText="1" readingOrder="1"/>
    </xf>
    <xf numFmtId="0" fontId="54" fillId="10" borderId="18" xfId="1" applyFont="1" applyFill="1" applyBorder="1" applyAlignment="1">
      <alignment horizontal="center" vertical="center" wrapText="1" readingOrder="1"/>
    </xf>
    <xf numFmtId="0" fontId="54" fillId="10" borderId="27" xfId="1" applyFont="1" applyFill="1" applyBorder="1" applyAlignment="1">
      <alignment horizontal="center" vertical="center" wrapText="1" readingOrder="1"/>
    </xf>
    <xf numFmtId="0" fontId="54" fillId="10" borderId="15" xfId="1" applyFont="1" applyFill="1" applyBorder="1" applyAlignment="1">
      <alignment horizontal="center" vertical="center" wrapText="1" readingOrder="1"/>
    </xf>
    <xf numFmtId="0" fontId="54" fillId="10" borderId="26" xfId="1" applyFont="1" applyFill="1" applyBorder="1" applyAlignment="1">
      <alignment horizontal="center" vertical="center" wrapText="1" readingOrder="1"/>
    </xf>
    <xf numFmtId="0" fontId="54" fillId="10" borderId="36" xfId="1" applyFont="1" applyFill="1" applyBorder="1" applyAlignment="1">
      <alignment horizontal="center" vertical="center" wrapText="1" readingOrder="1"/>
    </xf>
    <xf numFmtId="0" fontId="54" fillId="10" borderId="25" xfId="1" applyFont="1" applyFill="1" applyBorder="1" applyAlignment="1">
      <alignment horizontal="center" vertical="center" wrapText="1" readingOrder="1"/>
    </xf>
    <xf numFmtId="0" fontId="54" fillId="10" borderId="30" xfId="1" applyFont="1" applyFill="1" applyBorder="1" applyAlignment="1">
      <alignment horizontal="center" vertical="center" wrapText="1" readingOrder="1"/>
    </xf>
    <xf numFmtId="0" fontId="54" fillId="10" borderId="23" xfId="1" applyFont="1" applyFill="1" applyBorder="1" applyAlignment="1">
      <alignment horizontal="center" vertical="center" wrapText="1" readingOrder="1"/>
    </xf>
    <xf numFmtId="0" fontId="54" fillId="10" borderId="16" xfId="1" applyFont="1" applyFill="1" applyBorder="1" applyAlignment="1">
      <alignment horizontal="center" vertical="center" wrapText="1" readingOrder="1"/>
    </xf>
    <xf numFmtId="0" fontId="54" fillId="10" borderId="24" xfId="1" applyFont="1" applyFill="1" applyBorder="1" applyAlignment="1">
      <alignment horizontal="center" vertical="center" wrapText="1" readingOrder="1"/>
    </xf>
    <xf numFmtId="0" fontId="56" fillId="10" borderId="13" xfId="3" applyFont="1" applyFill="1" applyBorder="1" applyAlignment="1">
      <alignment horizontal="left" vertical="center" indent="1"/>
    </xf>
    <xf numFmtId="0" fontId="44" fillId="0" borderId="12" xfId="0" applyFont="1" applyBorder="1" applyAlignment="1">
      <alignment vertical="center"/>
    </xf>
    <xf numFmtId="0" fontId="44" fillId="10" borderId="11" xfId="0" applyFont="1" applyFill="1" applyBorder="1" applyAlignment="1">
      <alignment horizontal="left" vertical="center" indent="1"/>
    </xf>
    <xf numFmtId="0" fontId="44" fillId="10" borderId="4" xfId="0" applyFont="1" applyFill="1" applyBorder="1" applyAlignment="1">
      <alignment horizontal="left" vertical="center" indent="1"/>
    </xf>
    <xf numFmtId="0" fontId="54" fillId="10" borderId="36" xfId="1" applyFont="1" applyFill="1" applyBorder="1" applyAlignment="1">
      <alignment horizontal="center" vertical="center"/>
    </xf>
    <xf numFmtId="0" fontId="54" fillId="10" borderId="25" xfId="1" applyFont="1" applyFill="1" applyBorder="1" applyAlignment="1">
      <alignment horizontal="center" vertical="center"/>
    </xf>
    <xf numFmtId="0" fontId="54" fillId="10" borderId="35" xfId="1" applyFont="1" applyFill="1" applyBorder="1" applyAlignment="1">
      <alignment horizontal="center" vertical="center" wrapText="1" readingOrder="1"/>
    </xf>
    <xf numFmtId="0" fontId="54" fillId="10" borderId="34" xfId="1" applyFont="1" applyFill="1" applyBorder="1" applyAlignment="1">
      <alignment horizontal="center" vertical="center" wrapText="1" readingOrder="1"/>
    </xf>
    <xf numFmtId="0" fontId="44" fillId="10" borderId="27" xfId="0" applyFont="1" applyFill="1" applyBorder="1" applyAlignment="1">
      <alignment horizontal="left" vertical="center" indent="1"/>
    </xf>
    <xf numFmtId="0" fontId="18" fillId="0" borderId="0" xfId="0" applyFont="1"/>
    <xf numFmtId="0" fontId="54" fillId="10" borderId="37" xfId="1" applyFont="1" applyFill="1" applyBorder="1" applyAlignment="1">
      <alignment horizontal="center" vertical="center" wrapText="1" readingOrder="1"/>
    </xf>
    <xf numFmtId="0" fontId="44" fillId="10" borderId="17" xfId="0" applyFont="1" applyFill="1" applyBorder="1" applyAlignment="1">
      <alignment horizontal="left" vertical="center" indent="1"/>
    </xf>
    <xf numFmtId="0" fontId="44" fillId="10" borderId="36" xfId="0" applyFont="1" applyFill="1" applyBorder="1" applyAlignment="1">
      <alignment horizontal="center" vertical="center"/>
    </xf>
    <xf numFmtId="0" fontId="44" fillId="10" borderId="25" xfId="0" applyFont="1" applyFill="1" applyBorder="1" applyAlignment="1">
      <alignment horizontal="center" vertical="center"/>
    </xf>
    <xf numFmtId="0" fontId="43" fillId="10" borderId="36" xfId="0" applyFont="1" applyFill="1" applyBorder="1" applyAlignment="1">
      <alignment horizontal="center" vertical="center" wrapText="1" readingOrder="1"/>
    </xf>
    <xf numFmtId="0" fontId="43" fillId="10" borderId="25" xfId="0" applyFont="1" applyFill="1" applyBorder="1" applyAlignment="1">
      <alignment horizontal="center" vertical="center" wrapText="1" readingOrder="1"/>
    </xf>
    <xf numFmtId="0" fontId="54" fillId="10" borderId="28" xfId="1" applyFont="1" applyFill="1" applyBorder="1" applyAlignment="1">
      <alignment horizontal="center" vertical="center" wrapText="1" readingOrder="1"/>
    </xf>
    <xf numFmtId="0" fontId="56" fillId="10" borderId="37" xfId="1" applyFont="1" applyFill="1" applyBorder="1" applyAlignment="1">
      <alignment horizontal="center" vertical="center" wrapText="1" readingOrder="1"/>
    </xf>
    <xf numFmtId="0" fontId="56" fillId="10" borderId="28" xfId="1" applyFont="1" applyFill="1" applyBorder="1" applyAlignment="1">
      <alignment horizontal="center" vertical="center" wrapText="1" readingOrder="1"/>
    </xf>
    <xf numFmtId="0" fontId="56" fillId="10" borderId="36" xfId="1" applyFont="1" applyFill="1" applyBorder="1" applyAlignment="1">
      <alignment horizontal="center" vertical="center" wrapText="1" readingOrder="1"/>
    </xf>
    <xf numFmtId="0" fontId="56" fillId="10" borderId="25" xfId="1" applyFont="1" applyFill="1" applyBorder="1" applyAlignment="1">
      <alignment horizontal="center" vertical="center" wrapText="1" readingOrder="1"/>
    </xf>
    <xf numFmtId="0" fontId="43" fillId="10" borderId="30" xfId="0" applyFont="1" applyFill="1" applyBorder="1" applyAlignment="1">
      <alignment horizontal="center" vertical="center" wrapText="1" readingOrder="1"/>
    </xf>
    <xf numFmtId="0" fontId="43" fillId="10" borderId="23" xfId="0" applyFont="1" applyFill="1" applyBorder="1" applyAlignment="1">
      <alignment horizontal="center" vertical="center" wrapText="1" readingOrder="1"/>
    </xf>
    <xf numFmtId="0" fontId="44" fillId="10" borderId="36" xfId="0" applyFont="1" applyFill="1" applyBorder="1" applyAlignment="1">
      <alignment horizontal="center" vertical="center" readingOrder="1"/>
    </xf>
    <xf numFmtId="0" fontId="44" fillId="10" borderId="25" xfId="0" applyFont="1" applyFill="1" applyBorder="1" applyAlignment="1">
      <alignment horizontal="center" vertical="center" readingOrder="1"/>
    </xf>
    <xf numFmtId="0" fontId="44" fillId="10" borderId="27" xfId="0" applyFont="1" applyFill="1" applyBorder="1" applyAlignment="1">
      <alignment horizontal="center" vertical="center" readingOrder="1"/>
    </xf>
    <xf numFmtId="0" fontId="45" fillId="2" borderId="3" xfId="0" applyFont="1" applyFill="1" applyBorder="1" applyAlignment="1">
      <alignment horizontal="left" vertical="center" wrapText="1" indent="1" readingOrder="1"/>
    </xf>
    <xf numFmtId="0" fontId="54" fillId="10" borderId="30" xfId="1" applyFont="1" applyFill="1" applyBorder="1" applyAlignment="1">
      <alignment horizontal="center" vertical="center"/>
    </xf>
    <xf numFmtId="0" fontId="54" fillId="10" borderId="10" xfId="1" applyFont="1" applyFill="1" applyBorder="1" applyAlignment="1">
      <alignment horizontal="center" vertical="center"/>
    </xf>
    <xf numFmtId="0" fontId="54" fillId="10" borderId="21" xfId="1" applyFont="1" applyFill="1" applyBorder="1" applyAlignment="1">
      <alignment horizontal="center" vertical="center"/>
    </xf>
    <xf numFmtId="0" fontId="54" fillId="10" borderId="26" xfId="1" applyFont="1" applyFill="1" applyBorder="1" applyAlignment="1">
      <alignment horizontal="center" vertical="center"/>
    </xf>
    <xf numFmtId="0" fontId="54" fillId="10" borderId="0" xfId="1" applyFont="1" applyFill="1" applyBorder="1" applyAlignment="1">
      <alignment horizontal="center" vertical="center"/>
    </xf>
    <xf numFmtId="0" fontId="54" fillId="10" borderId="24" xfId="1" applyFont="1" applyFill="1" applyBorder="1" applyAlignment="1">
      <alignment horizontal="center" vertical="center"/>
    </xf>
    <xf numFmtId="0" fontId="54" fillId="10" borderId="15" xfId="1" applyFont="1" applyFill="1" applyBorder="1" applyAlignment="1">
      <alignment horizontal="center" vertical="center"/>
    </xf>
    <xf numFmtId="0" fontId="56" fillId="10" borderId="18" xfId="2" applyFont="1" applyFill="1" applyBorder="1" applyAlignment="1">
      <alignment horizontal="center" vertical="center"/>
    </xf>
    <xf numFmtId="0" fontId="56" fillId="10" borderId="27" xfId="2" applyFont="1" applyFill="1" applyBorder="1" applyAlignment="1">
      <alignment horizontal="center" vertical="center"/>
    </xf>
    <xf numFmtId="0" fontId="54" fillId="10" borderId="18" xfId="1" applyFont="1" applyFill="1" applyBorder="1" applyAlignment="1">
      <alignment horizontal="center" vertical="center"/>
    </xf>
    <xf numFmtId="0" fontId="54" fillId="10" borderId="27" xfId="1" applyFont="1" applyFill="1" applyBorder="1" applyAlignment="1">
      <alignment horizontal="center" vertical="center"/>
    </xf>
    <xf numFmtId="0" fontId="17" fillId="0" borderId="0" xfId="0" applyFont="1"/>
    <xf numFmtId="0" fontId="54" fillId="3" borderId="2" xfId="1" applyFont="1" applyFill="1" applyBorder="1" applyAlignment="1">
      <alignment horizontal="center" vertical="center"/>
    </xf>
    <xf numFmtId="0" fontId="43" fillId="10" borderId="3" xfId="0" applyFont="1" applyFill="1" applyBorder="1" applyAlignment="1">
      <alignment horizontal="left" vertical="center" wrapText="1" indent="1" readingOrder="1"/>
    </xf>
    <xf numFmtId="0" fontId="44" fillId="10" borderId="3" xfId="0" applyFont="1" applyFill="1" applyBorder="1" applyAlignment="1">
      <alignment horizontal="left" vertical="center" indent="1"/>
    </xf>
    <xf numFmtId="0" fontId="56" fillId="10" borderId="3" xfId="1" applyFont="1" applyFill="1" applyBorder="1" applyAlignment="1">
      <alignment horizontal="left" vertical="center" wrapText="1" indent="1" readingOrder="1"/>
    </xf>
    <xf numFmtId="0" fontId="44" fillId="3" borderId="27" xfId="0" applyFont="1" applyFill="1" applyBorder="1" applyAlignment="1">
      <alignment horizontal="left" vertical="center" indent="1"/>
    </xf>
    <xf numFmtId="0" fontId="54" fillId="3" borderId="14" xfId="1" applyFont="1" applyFill="1" applyBorder="1" applyAlignment="1">
      <alignment horizontal="center" vertical="center"/>
    </xf>
    <xf numFmtId="0" fontId="16" fillId="3" borderId="0" xfId="0" applyFont="1" applyFill="1"/>
    <xf numFmtId="0" fontId="16" fillId="3" borderId="0" xfId="0" applyFont="1" applyFill="1" applyAlignment="1">
      <alignment horizontal="center" vertical="center"/>
    </xf>
    <xf numFmtId="0" fontId="16" fillId="4" borderId="0" xfId="0" applyFont="1" applyFill="1"/>
    <xf numFmtId="0" fontId="54" fillId="3" borderId="4" xfId="1" applyFont="1" applyFill="1" applyBorder="1" applyAlignment="1">
      <alignment horizontal="center" vertical="center"/>
    </xf>
    <xf numFmtId="0" fontId="50" fillId="0" borderId="0" xfId="0" applyFont="1" applyAlignment="1">
      <alignment horizontal="left" wrapText="1"/>
    </xf>
    <xf numFmtId="0" fontId="15" fillId="0" borderId="0" xfId="0" applyFont="1" applyAlignment="1">
      <alignment horizontal="left" wrapText="1"/>
    </xf>
    <xf numFmtId="0" fontId="50" fillId="0" borderId="0" xfId="0" applyFont="1" applyAlignment="1">
      <alignment wrapText="1"/>
    </xf>
    <xf numFmtId="0" fontId="54" fillId="3" borderId="1" xfId="1" applyFont="1" applyFill="1" applyBorder="1" applyAlignment="1">
      <alignment horizontal="center" vertical="center"/>
    </xf>
    <xf numFmtId="0" fontId="54" fillId="3" borderId="3" xfId="1" applyFont="1" applyFill="1" applyBorder="1" applyAlignment="1">
      <alignment horizontal="center" vertical="center"/>
    </xf>
    <xf numFmtId="0" fontId="14" fillId="0" borderId="0" xfId="0" applyFont="1"/>
    <xf numFmtId="0" fontId="13" fillId="0" borderId="0" xfId="0" applyFont="1"/>
    <xf numFmtId="0" fontId="46" fillId="3" borderId="17" xfId="0" applyFont="1" applyFill="1" applyBorder="1" applyAlignment="1">
      <alignment horizontal="left" vertical="center" wrapText="1" indent="1"/>
    </xf>
    <xf numFmtId="0" fontId="44" fillId="10" borderId="35" xfId="0" applyFont="1" applyFill="1" applyBorder="1" applyAlignment="1">
      <alignment horizontal="center" vertical="center" readingOrder="1"/>
    </xf>
    <xf numFmtId="0" fontId="12" fillId="0" borderId="0" xfId="0" applyFont="1" applyAlignment="1">
      <alignment wrapText="1"/>
    </xf>
    <xf numFmtId="0" fontId="37" fillId="11" borderId="30" xfId="0" applyFont="1" applyFill="1" applyBorder="1" applyAlignment="1">
      <alignment horizontal="center" vertical="center" wrapText="1" readingOrder="1"/>
    </xf>
    <xf numFmtId="0" fontId="37" fillId="11" borderId="23" xfId="0" applyFont="1" applyFill="1" applyBorder="1" applyAlignment="1">
      <alignment horizontal="center" vertical="center" wrapText="1" readingOrder="1"/>
    </xf>
    <xf numFmtId="0" fontId="11" fillId="3" borderId="0" xfId="0" applyFont="1" applyFill="1" applyAlignment="1">
      <alignment vertical="center" wrapText="1"/>
    </xf>
    <xf numFmtId="0" fontId="0" fillId="0" borderId="0" xfId="0" applyAlignment="1">
      <alignment vertical="center"/>
    </xf>
    <xf numFmtId="0" fontId="0" fillId="0" borderId="39" xfId="0" applyBorder="1" applyAlignment="1">
      <alignment vertical="center"/>
    </xf>
    <xf numFmtId="0" fontId="0" fillId="0" borderId="0" xfId="0" applyAlignment="1">
      <alignment vertical="center" wrapText="1"/>
    </xf>
    <xf numFmtId="0" fontId="46" fillId="3" borderId="0" xfId="0" applyFont="1" applyFill="1"/>
    <xf numFmtId="0" fontId="69" fillId="3" borderId="16" xfId="0" applyFont="1" applyFill="1" applyBorder="1"/>
    <xf numFmtId="0" fontId="34" fillId="3" borderId="16" xfId="0" applyFont="1" applyFill="1" applyBorder="1"/>
    <xf numFmtId="0" fontId="69" fillId="3" borderId="16" xfId="1" applyFont="1" applyFill="1" applyBorder="1"/>
    <xf numFmtId="0" fontId="70" fillId="3" borderId="16" xfId="1" applyFont="1" applyFill="1" applyBorder="1"/>
    <xf numFmtId="0" fontId="53" fillId="3" borderId="16" xfId="1" applyFill="1" applyBorder="1"/>
    <xf numFmtId="0" fontId="35" fillId="3" borderId="16" xfId="0" applyFont="1" applyFill="1" applyBorder="1"/>
    <xf numFmtId="0" fontId="10" fillId="3" borderId="16" xfId="0" applyFont="1" applyFill="1" applyBorder="1"/>
    <xf numFmtId="0" fontId="71" fillId="3" borderId="16" xfId="0" applyFont="1" applyFill="1" applyBorder="1"/>
    <xf numFmtId="0" fontId="9" fillId="0" borderId="0" xfId="0" applyFont="1" applyAlignment="1">
      <alignment horizontal="left" wrapText="1"/>
    </xf>
    <xf numFmtId="0" fontId="9" fillId="0" borderId="0" xfId="0" applyFont="1" applyAlignment="1">
      <alignment horizontal="left"/>
    </xf>
    <xf numFmtId="0" fontId="44" fillId="3" borderId="2" xfId="0" applyFont="1" applyFill="1" applyBorder="1" applyAlignment="1">
      <alignment horizontal="left" vertical="center" wrapText="1" indent="1"/>
    </xf>
    <xf numFmtId="0" fontId="54" fillId="0" borderId="13" xfId="1" applyFont="1" applyFill="1" applyBorder="1" applyAlignment="1">
      <alignment horizontal="center" vertical="center" wrapText="1"/>
    </xf>
    <xf numFmtId="0" fontId="54" fillId="0" borderId="12" xfId="1" applyFont="1" applyFill="1" applyBorder="1" applyAlignment="1">
      <alignment horizontal="center" vertical="center" wrapText="1"/>
    </xf>
    <xf numFmtId="0" fontId="44" fillId="3" borderId="1" xfId="0" applyFont="1" applyFill="1" applyBorder="1" applyAlignment="1">
      <alignment horizontal="left" vertical="center" indent="1"/>
    </xf>
    <xf numFmtId="0" fontId="44" fillId="3" borderId="2" xfId="0" applyFont="1" applyFill="1" applyBorder="1" applyAlignment="1">
      <alignment horizontal="left" vertical="center" indent="1"/>
    </xf>
    <xf numFmtId="0" fontId="44" fillId="3" borderId="1" xfId="0" applyFont="1" applyFill="1" applyBorder="1"/>
    <xf numFmtId="0" fontId="44" fillId="3" borderId="21" xfId="0" applyFont="1" applyFill="1" applyBorder="1"/>
    <xf numFmtId="0" fontId="44" fillId="3" borderId="11" xfId="0" applyFont="1" applyFill="1" applyBorder="1"/>
    <xf numFmtId="0" fontId="44" fillId="3" borderId="0" xfId="0" applyFont="1" applyFill="1"/>
    <xf numFmtId="0" fontId="44" fillId="3" borderId="3" xfId="0" applyFont="1" applyFill="1" applyBorder="1"/>
    <xf numFmtId="0" fontId="44" fillId="3" borderId="12" xfId="0" applyFont="1" applyFill="1" applyBorder="1" applyAlignment="1">
      <alignment horizontal="left" vertical="center" indent="2"/>
    </xf>
    <xf numFmtId="0" fontId="0" fillId="3" borderId="12" xfId="0" applyFill="1" applyBorder="1"/>
    <xf numFmtId="0" fontId="44" fillId="3" borderId="11" xfId="0" applyFont="1" applyFill="1" applyBorder="1" applyAlignment="1">
      <alignment horizontal="left" vertical="center" indent="2"/>
    </xf>
    <xf numFmtId="0" fontId="0" fillId="3" borderId="11" xfId="0" applyFill="1" applyBorder="1" applyAlignment="1">
      <alignment horizontal="left" indent="1"/>
    </xf>
    <xf numFmtId="0" fontId="44" fillId="3" borderId="13" xfId="0" applyFont="1" applyFill="1" applyBorder="1" applyAlignment="1">
      <alignment horizontal="left" vertical="center" indent="2"/>
    </xf>
    <xf numFmtId="0" fontId="0" fillId="3" borderId="13" xfId="0" applyFill="1" applyBorder="1" applyAlignment="1">
      <alignment horizontal="left" indent="1"/>
    </xf>
    <xf numFmtId="0" fontId="69" fillId="3" borderId="16" xfId="0" applyFont="1" applyFill="1" applyBorder="1" applyAlignment="1">
      <alignment wrapText="1"/>
    </xf>
    <xf numFmtId="0" fontId="69" fillId="3" borderId="16" xfId="1" applyFont="1" applyFill="1" applyBorder="1" applyAlignment="1">
      <alignment wrapText="1"/>
    </xf>
    <xf numFmtId="0" fontId="0" fillId="3" borderId="1" xfId="0" applyFill="1" applyBorder="1"/>
    <xf numFmtId="0" fontId="44" fillId="0" borderId="13" xfId="0" applyFont="1" applyBorder="1" applyAlignment="1">
      <alignment vertical="center"/>
    </xf>
    <xf numFmtId="0" fontId="43" fillId="10" borderId="17" xfId="0" applyFont="1" applyFill="1" applyBorder="1" applyAlignment="1">
      <alignment horizontal="left" vertical="center" wrapText="1" indent="1" readingOrder="1"/>
    </xf>
    <xf numFmtId="0" fontId="43" fillId="10" borderId="35" xfId="0" applyFont="1" applyFill="1" applyBorder="1" applyAlignment="1">
      <alignment horizontal="center" vertical="center" wrapText="1" readingOrder="1"/>
    </xf>
    <xf numFmtId="0" fontId="43" fillId="10" borderId="34" xfId="0" applyFont="1" applyFill="1" applyBorder="1" applyAlignment="1">
      <alignment horizontal="center" vertical="center" wrapText="1" readingOrder="1"/>
    </xf>
    <xf numFmtId="0" fontId="54" fillId="0" borderId="13" xfId="1" applyFont="1" applyFill="1" applyBorder="1" applyAlignment="1">
      <alignment horizontal="center" vertical="center"/>
    </xf>
    <xf numFmtId="0" fontId="8" fillId="0" borderId="0" xfId="0" applyFont="1" applyAlignment="1">
      <alignment wrapText="1"/>
    </xf>
    <xf numFmtId="0" fontId="8" fillId="0" borderId="0" xfId="0" applyFont="1"/>
    <xf numFmtId="0" fontId="38" fillId="3" borderId="0" xfId="0" applyFont="1" applyFill="1" applyAlignment="1">
      <alignment horizontal="left" vertical="center"/>
    </xf>
    <xf numFmtId="0" fontId="72" fillId="3" borderId="0" xfId="0" applyFont="1" applyFill="1" applyAlignment="1">
      <alignment vertical="center"/>
    </xf>
    <xf numFmtId="0" fontId="73" fillId="3" borderId="0" xfId="0" applyFont="1" applyFill="1" applyAlignment="1">
      <alignment horizontal="left" vertical="center" indent="1"/>
    </xf>
    <xf numFmtId="0" fontId="73" fillId="3" borderId="0" xfId="0" applyFont="1" applyFill="1" applyAlignment="1">
      <alignment horizontal="left" vertical="center" indent="2"/>
    </xf>
    <xf numFmtId="0" fontId="75" fillId="3" borderId="0" xfId="0" applyFont="1" applyFill="1" applyAlignment="1">
      <alignment horizontal="left" vertical="center" indent="2"/>
    </xf>
    <xf numFmtId="0" fontId="76" fillId="3" borderId="0" xfId="0" applyFont="1" applyFill="1" applyAlignment="1">
      <alignment horizontal="left" vertical="center" indent="1"/>
    </xf>
    <xf numFmtId="0" fontId="45" fillId="3" borderId="0" xfId="0" applyFont="1" applyFill="1" applyAlignment="1">
      <alignment vertical="center" wrapText="1" readingOrder="1"/>
    </xf>
    <xf numFmtId="0" fontId="54" fillId="0" borderId="0" xfId="1" applyFont="1" applyBorder="1" applyAlignment="1">
      <alignment vertical="center"/>
    </xf>
    <xf numFmtId="0" fontId="54" fillId="3" borderId="0" xfId="1" applyFont="1" applyFill="1" applyBorder="1" applyAlignment="1">
      <alignment horizontal="center" vertical="center"/>
    </xf>
    <xf numFmtId="0" fontId="46" fillId="3" borderId="1" xfId="0" applyFont="1" applyFill="1" applyBorder="1" applyAlignment="1">
      <alignment horizontal="left" vertical="center" wrapText="1" indent="1"/>
    </xf>
    <xf numFmtId="0" fontId="48" fillId="3" borderId="7" xfId="0" applyFont="1" applyFill="1" applyBorder="1" applyAlignment="1">
      <alignment horizontal="left" vertical="center" wrapText="1" indent="1"/>
    </xf>
    <xf numFmtId="0" fontId="81" fillId="10" borderId="2" xfId="1" applyFont="1" applyFill="1" applyBorder="1" applyAlignment="1">
      <alignment horizontal="left" vertical="center" wrapText="1" indent="1" readingOrder="1"/>
    </xf>
    <xf numFmtId="0" fontId="81" fillId="10" borderId="1" xfId="1" applyFont="1" applyFill="1" applyBorder="1" applyAlignment="1">
      <alignment horizontal="left" vertical="center" wrapText="1" indent="1" readingOrder="1"/>
    </xf>
    <xf numFmtId="0" fontId="57" fillId="10" borderId="1" xfId="0" applyFont="1" applyFill="1" applyBorder="1" applyAlignment="1">
      <alignment horizontal="left" vertical="center" indent="1"/>
    </xf>
    <xf numFmtId="0" fontId="57" fillId="10" borderId="21" xfId="0" applyFont="1" applyFill="1" applyBorder="1" applyAlignment="1">
      <alignment horizontal="left" vertical="center" wrapText="1" indent="1"/>
    </xf>
    <xf numFmtId="0" fontId="57" fillId="10" borderId="32" xfId="0" applyFont="1" applyFill="1" applyBorder="1" applyAlignment="1">
      <alignment horizontal="left" vertical="center" wrapText="1" indent="1"/>
    </xf>
    <xf numFmtId="0" fontId="57" fillId="10" borderId="29" xfId="0" applyFont="1" applyFill="1" applyBorder="1" applyAlignment="1">
      <alignment horizontal="left" vertical="center" indent="1"/>
    </xf>
    <xf numFmtId="0" fontId="57" fillId="10" borderId="33" xfId="0" applyFont="1" applyFill="1" applyBorder="1" applyAlignment="1">
      <alignment horizontal="left" vertical="center" indent="1"/>
    </xf>
    <xf numFmtId="0" fontId="80" fillId="10" borderId="25" xfId="0" applyFont="1" applyFill="1" applyBorder="1" applyAlignment="1">
      <alignment horizontal="left" vertical="center" wrapText="1" indent="1" readingOrder="1"/>
    </xf>
    <xf numFmtId="0" fontId="80" fillId="10" borderId="23" xfId="0" applyFont="1" applyFill="1" applyBorder="1" applyAlignment="1">
      <alignment horizontal="left" vertical="center" wrapText="1" indent="1" readingOrder="1"/>
    </xf>
    <xf numFmtId="0" fontId="57" fillId="6" borderId="1" xfId="0" applyFont="1" applyFill="1" applyBorder="1" applyAlignment="1">
      <alignment horizontal="left" vertical="center" indent="1"/>
    </xf>
    <xf numFmtId="0" fontId="48" fillId="3" borderId="0" xfId="0" applyFont="1" applyFill="1" applyAlignment="1">
      <alignment vertical="center" wrapText="1"/>
    </xf>
    <xf numFmtId="0" fontId="80" fillId="19" borderId="5" xfId="0" applyFont="1" applyFill="1" applyBorder="1" applyAlignment="1">
      <alignment horizontal="left" vertical="center" wrapText="1" indent="1" readingOrder="1"/>
    </xf>
    <xf numFmtId="0" fontId="54" fillId="0" borderId="1" xfId="1" applyFont="1" applyBorder="1" applyAlignment="1">
      <alignment horizontal="center" vertical="center"/>
    </xf>
    <xf numFmtId="0" fontId="46" fillId="3" borderId="7" xfId="0" applyFont="1" applyFill="1" applyBorder="1" applyAlignment="1">
      <alignment horizontal="left" vertical="center" wrapText="1" indent="1"/>
    </xf>
    <xf numFmtId="0" fontId="44" fillId="0" borderId="1" xfId="0" applyFont="1" applyBorder="1" applyAlignment="1">
      <alignment horizontal="left" vertical="center" indent="1"/>
    </xf>
    <xf numFmtId="0" fontId="54" fillId="3" borderId="1" xfId="1" applyFont="1" applyFill="1" applyBorder="1" applyAlignment="1">
      <alignment horizontal="center" vertical="center" wrapText="1"/>
    </xf>
    <xf numFmtId="0" fontId="54" fillId="0" borderId="7" xfId="1" applyFont="1" applyFill="1" applyBorder="1" applyAlignment="1">
      <alignment horizontal="center" vertical="center"/>
    </xf>
    <xf numFmtId="0" fontId="48" fillId="3" borderId="23" xfId="0" applyFont="1" applyFill="1" applyBorder="1" applyAlignment="1">
      <alignment horizontal="left" vertical="center" wrapText="1" indent="1"/>
    </xf>
    <xf numFmtId="0" fontId="54" fillId="0" borderId="16" xfId="1" applyFont="1" applyBorder="1" applyAlignment="1">
      <alignment vertical="center"/>
    </xf>
    <xf numFmtId="0" fontId="54" fillId="0" borderId="1" xfId="1" applyFont="1" applyBorder="1" applyAlignment="1">
      <alignment horizontal="center" vertical="center" wrapText="1"/>
    </xf>
    <xf numFmtId="0" fontId="45" fillId="3" borderId="38" xfId="0" applyFont="1" applyFill="1" applyBorder="1" applyAlignment="1">
      <alignment vertical="center" wrapText="1" readingOrder="1"/>
    </xf>
    <xf numFmtId="0" fontId="44" fillId="0" borderId="0" xfId="0" applyFont="1" applyAlignment="1">
      <alignment vertical="center"/>
    </xf>
    <xf numFmtId="0" fontId="46" fillId="3" borderId="0" xfId="0" applyFont="1" applyFill="1" applyAlignment="1">
      <alignment vertical="center" wrapText="1"/>
    </xf>
    <xf numFmtId="0" fontId="54" fillId="3" borderId="16" xfId="1" applyFont="1" applyFill="1" applyBorder="1" applyAlignment="1">
      <alignment vertical="center"/>
    </xf>
    <xf numFmtId="0" fontId="54" fillId="3" borderId="0" xfId="1" applyFont="1" applyFill="1" applyBorder="1" applyAlignment="1">
      <alignment vertical="center"/>
    </xf>
    <xf numFmtId="0" fontId="80" fillId="19" borderId="6" xfId="0" applyFont="1" applyFill="1" applyBorder="1" applyAlignment="1">
      <alignment horizontal="left" vertical="center" wrapText="1" indent="1" readingOrder="1"/>
    </xf>
    <xf numFmtId="0" fontId="56" fillId="0" borderId="4" xfId="1" applyFont="1" applyBorder="1" applyAlignment="1">
      <alignment horizontal="left" vertical="center" wrapText="1" indent="1"/>
    </xf>
    <xf numFmtId="0" fontId="48" fillId="3" borderId="4" xfId="0" applyFont="1" applyFill="1" applyBorder="1" applyAlignment="1">
      <alignment horizontal="left" vertical="center" wrapText="1" indent="1"/>
    </xf>
    <xf numFmtId="0" fontId="48" fillId="3" borderId="2" xfId="0" applyFont="1" applyFill="1" applyBorder="1" applyAlignment="1">
      <alignment horizontal="left" vertical="center" wrapText="1" indent="1"/>
    </xf>
    <xf numFmtId="0" fontId="54" fillId="3" borderId="2" xfId="1" applyFont="1" applyFill="1" applyBorder="1" applyAlignment="1">
      <alignment horizontal="center" vertical="center" wrapText="1"/>
    </xf>
    <xf numFmtId="0" fontId="82" fillId="0" borderId="0" xfId="0" applyFont="1"/>
    <xf numFmtId="0" fontId="7" fillId="15" borderId="0" xfId="0" applyFont="1" applyFill="1" applyAlignment="1">
      <alignment wrapText="1"/>
    </xf>
    <xf numFmtId="0" fontId="7" fillId="0" borderId="0" xfId="0" applyFont="1" applyAlignment="1">
      <alignment wrapText="1"/>
    </xf>
    <xf numFmtId="0" fontId="34" fillId="21" borderId="0" xfId="0" applyFont="1" applyFill="1"/>
    <xf numFmtId="0" fontId="83" fillId="3" borderId="0" xfId="0" applyFont="1" applyFill="1" applyAlignment="1">
      <alignment vertical="center" wrapText="1"/>
    </xf>
    <xf numFmtId="0" fontId="83" fillId="3" borderId="0" xfId="0" applyFont="1" applyFill="1" applyAlignment="1">
      <alignment horizontal="center" vertical="center" wrapText="1"/>
    </xf>
    <xf numFmtId="0" fontId="52" fillId="8" borderId="0" xfId="0" applyFont="1" applyFill="1" applyAlignment="1">
      <alignment horizontal="center" vertical="center" textRotation="90"/>
    </xf>
    <xf numFmtId="0" fontId="56" fillId="3" borderId="4" xfId="1" applyFont="1" applyFill="1" applyBorder="1" applyAlignment="1">
      <alignment horizontal="left" vertical="center" wrapText="1" indent="1"/>
    </xf>
    <xf numFmtId="0" fontId="6" fillId="0" borderId="0" xfId="0" applyFont="1"/>
    <xf numFmtId="0" fontId="6" fillId="0" borderId="0" xfId="0" applyFont="1" applyAlignment="1">
      <alignment horizontal="left" wrapText="1" indent="1"/>
    </xf>
    <xf numFmtId="0" fontId="0" fillId="15" borderId="0" xfId="0" applyFill="1" applyAlignment="1">
      <alignment vertical="top"/>
    </xf>
    <xf numFmtId="0" fontId="65" fillId="17" borderId="0" xfId="0" applyFont="1" applyFill="1" applyAlignment="1">
      <alignment horizontal="left" vertical="center"/>
    </xf>
    <xf numFmtId="0" fontId="64" fillId="18" borderId="0" xfId="0" applyFont="1" applyFill="1" applyAlignment="1">
      <alignment horizontal="left" vertical="center"/>
    </xf>
    <xf numFmtId="0" fontId="49" fillId="9" borderId="0" xfId="0" applyFont="1" applyFill="1" applyAlignment="1">
      <alignment vertical="center"/>
    </xf>
    <xf numFmtId="0" fontId="64" fillId="18" borderId="0" xfId="0" applyFont="1" applyFill="1" applyAlignment="1">
      <alignment horizontal="left"/>
    </xf>
    <xf numFmtId="0" fontId="64" fillId="18" borderId="0" xfId="0" applyFont="1" applyFill="1" applyAlignment="1">
      <alignment vertical="center"/>
    </xf>
    <xf numFmtId="0" fontId="0" fillId="0" borderId="0" xfId="0" applyAlignment="1">
      <alignment horizontal="left" vertical="center"/>
    </xf>
    <xf numFmtId="0" fontId="0" fillId="0" borderId="0" xfId="0" applyAlignment="1">
      <alignment vertical="top" wrapText="1"/>
    </xf>
    <xf numFmtId="0" fontId="84" fillId="10" borderId="18" xfId="1" applyFont="1" applyFill="1" applyBorder="1" applyAlignment="1">
      <alignment horizontal="center" vertical="center" wrapText="1" readingOrder="1"/>
    </xf>
    <xf numFmtId="0" fontId="84" fillId="10" borderId="27" xfId="1" applyFont="1" applyFill="1" applyBorder="1" applyAlignment="1">
      <alignment horizontal="center" vertical="center" wrapText="1" readingOrder="1"/>
    </xf>
    <xf numFmtId="0" fontId="48" fillId="10" borderId="18" xfId="3" applyFont="1" applyFill="1" applyBorder="1" applyAlignment="1">
      <alignment horizontal="center" vertical="center" wrapText="1" readingOrder="1"/>
    </xf>
    <xf numFmtId="0" fontId="48" fillId="10" borderId="27" xfId="3" applyFont="1" applyFill="1" applyBorder="1" applyAlignment="1">
      <alignment horizontal="center" vertical="center" wrapText="1" readingOrder="1"/>
    </xf>
    <xf numFmtId="0" fontId="48" fillId="10" borderId="16" xfId="3" applyFont="1" applyFill="1" applyBorder="1" applyAlignment="1">
      <alignment horizontal="center" vertical="center" wrapText="1" readingOrder="1"/>
    </xf>
    <xf numFmtId="0" fontId="48" fillId="10" borderId="24" xfId="3" applyFont="1" applyFill="1" applyBorder="1" applyAlignment="1">
      <alignment horizontal="center" vertical="center" wrapText="1" readingOrder="1"/>
    </xf>
    <xf numFmtId="0" fontId="56" fillId="10" borderId="30" xfId="0" applyFont="1" applyFill="1" applyBorder="1" applyAlignment="1">
      <alignment horizontal="center" vertical="center" wrapText="1" readingOrder="1"/>
    </xf>
    <xf numFmtId="0" fontId="56" fillId="10" borderId="23" xfId="0" applyFont="1" applyFill="1" applyBorder="1" applyAlignment="1">
      <alignment horizontal="center" vertical="center" wrapText="1" readingOrder="1"/>
    </xf>
    <xf numFmtId="0" fontId="84" fillId="10" borderId="16" xfId="1" applyFont="1" applyFill="1" applyBorder="1" applyAlignment="1">
      <alignment horizontal="center" vertical="center" wrapText="1" readingOrder="1"/>
    </xf>
    <xf numFmtId="0" fontId="84" fillId="10" borderId="24" xfId="1" applyFont="1" applyFill="1" applyBorder="1" applyAlignment="1">
      <alignment horizontal="center" vertical="center" wrapText="1" readingOrder="1"/>
    </xf>
    <xf numFmtId="0" fontId="43" fillId="10" borderId="37" xfId="0" applyFont="1" applyFill="1" applyBorder="1" applyAlignment="1">
      <alignment horizontal="center" vertical="center" wrapText="1" readingOrder="1"/>
    </xf>
    <xf numFmtId="0" fontId="43" fillId="10" borderId="28" xfId="0" applyFont="1" applyFill="1" applyBorder="1" applyAlignment="1">
      <alignment horizontal="center" vertical="center" wrapText="1" readingOrder="1"/>
    </xf>
    <xf numFmtId="0" fontId="43" fillId="10" borderId="16" xfId="0" applyFont="1" applyFill="1" applyBorder="1" applyAlignment="1">
      <alignment horizontal="center" vertical="center" wrapText="1" readingOrder="1"/>
    </xf>
    <xf numFmtId="0" fontId="43" fillId="10" borderId="24" xfId="0" applyFont="1" applyFill="1" applyBorder="1" applyAlignment="1">
      <alignment horizontal="center" vertical="center" wrapText="1" readingOrder="1"/>
    </xf>
    <xf numFmtId="0" fontId="85" fillId="10" borderId="18" xfId="1" applyFont="1" applyFill="1" applyBorder="1" applyAlignment="1">
      <alignment horizontal="center" vertical="center"/>
    </xf>
    <xf numFmtId="0" fontId="85" fillId="10" borderId="27" xfId="1" applyFont="1" applyFill="1" applyBorder="1" applyAlignment="1">
      <alignment horizontal="center" vertical="center"/>
    </xf>
    <xf numFmtId="0" fontId="56" fillId="10" borderId="18" xfId="1" applyFont="1" applyFill="1" applyBorder="1" applyAlignment="1">
      <alignment horizontal="center" vertical="center" wrapText="1" readingOrder="1"/>
    </xf>
    <xf numFmtId="0" fontId="56" fillId="10" borderId="27" xfId="1" applyFont="1" applyFill="1" applyBorder="1" applyAlignment="1">
      <alignment horizontal="center" vertical="center" wrapText="1" readingOrder="1"/>
    </xf>
    <xf numFmtId="0" fontId="49" fillId="0" borderId="0" xfId="0" applyFont="1" applyAlignment="1">
      <alignment horizontal="left" wrapText="1" indent="3"/>
    </xf>
    <xf numFmtId="0" fontId="0" fillId="0" borderId="0" xfId="0" applyAlignment="1">
      <alignment horizontal="left" indent="3"/>
    </xf>
    <xf numFmtId="0" fontId="5" fillId="0" borderId="0" xfId="0" applyFont="1"/>
    <xf numFmtId="0" fontId="5" fillId="0" borderId="0" xfId="0" applyFont="1" applyAlignment="1">
      <alignment horizontal="left" indent="1"/>
    </xf>
    <xf numFmtId="0" fontId="5" fillId="0" borderId="0" xfId="0" applyFont="1" applyAlignment="1">
      <alignment horizontal="left" wrapText="1" indent="1"/>
    </xf>
    <xf numFmtId="0" fontId="49" fillId="0" borderId="0" xfId="0" applyFont="1" applyAlignment="1">
      <alignment horizontal="left" wrapText="1" indent="4"/>
    </xf>
    <xf numFmtId="0" fontId="49" fillId="0" borderId="0" xfId="0" applyFont="1" applyAlignment="1">
      <alignment horizontal="left"/>
    </xf>
    <xf numFmtId="0" fontId="5" fillId="0" borderId="0" xfId="0" applyFont="1" applyAlignment="1">
      <alignment horizontal="left" wrapText="1" indent="4"/>
    </xf>
    <xf numFmtId="0" fontId="4" fillId="0" borderId="0" xfId="0" applyFont="1" applyAlignment="1">
      <alignment wrapText="1"/>
    </xf>
    <xf numFmtId="0" fontId="4" fillId="0" borderId="0" xfId="0" applyFont="1" applyAlignment="1">
      <alignment horizontal="left" wrapText="1" indent="4"/>
    </xf>
    <xf numFmtId="0" fontId="49" fillId="0" borderId="0" xfId="0" applyFont="1" applyAlignment="1">
      <alignment horizontal="left" wrapText="1"/>
    </xf>
    <xf numFmtId="0" fontId="3" fillId="0" borderId="0" xfId="0" applyFont="1" applyAlignment="1">
      <alignment horizontal="left" wrapText="1" indent="4"/>
    </xf>
    <xf numFmtId="0" fontId="54" fillId="10" borderId="40" xfId="1" applyFont="1" applyFill="1" applyBorder="1" applyAlignment="1">
      <alignment horizontal="center" vertical="center" wrapText="1" readingOrder="1"/>
    </xf>
    <xf numFmtId="0" fontId="54" fillId="10" borderId="5" xfId="1" applyFont="1" applyFill="1" applyBorder="1" applyAlignment="1">
      <alignment horizontal="center" vertical="center" wrapText="1" readingOrder="1"/>
    </xf>
    <xf numFmtId="0" fontId="54" fillId="10" borderId="7" xfId="1" applyFont="1" applyFill="1" applyBorder="1" applyAlignment="1">
      <alignment horizontal="center" vertical="center" wrapText="1" readingOrder="1"/>
    </xf>
    <xf numFmtId="0" fontId="2" fillId="0" borderId="0" xfId="0" applyFont="1"/>
    <xf numFmtId="0" fontId="87" fillId="0" borderId="0" xfId="0" applyFont="1"/>
    <xf numFmtId="0" fontId="87" fillId="0" borderId="0" xfId="0" applyFont="1" applyAlignment="1">
      <alignment wrapText="1"/>
    </xf>
    <xf numFmtId="0" fontId="90" fillId="0" borderId="0" xfId="0" applyFont="1"/>
    <xf numFmtId="0" fontId="91" fillId="0" borderId="0" xfId="0" applyFont="1"/>
    <xf numFmtId="0" fontId="78" fillId="3" borderId="0" xfId="0" applyFont="1" applyFill="1" applyAlignment="1">
      <alignment horizontal="center" vertical="center"/>
    </xf>
    <xf numFmtId="0" fontId="77" fillId="21" borderId="0" xfId="0" applyFont="1" applyFill="1" applyAlignment="1">
      <alignment horizontal="center" vertical="center" wrapText="1"/>
    </xf>
    <xf numFmtId="0" fontId="57" fillId="6" borderId="10" xfId="0" applyFont="1" applyFill="1" applyBorder="1" applyAlignment="1">
      <alignment horizontal="left" vertical="center" indent="1"/>
    </xf>
    <xf numFmtId="0" fontId="57" fillId="6" borderId="24" xfId="0" applyFont="1" applyFill="1" applyBorder="1" applyAlignment="1">
      <alignment horizontal="left" vertical="center" indent="1"/>
    </xf>
    <xf numFmtId="0" fontId="57" fillId="6" borderId="23" xfId="0" applyFont="1" applyFill="1" applyBorder="1" applyAlignment="1">
      <alignment horizontal="left" vertical="center" indent="1"/>
    </xf>
    <xf numFmtId="0" fontId="44" fillId="10" borderId="14" xfId="0" applyFont="1" applyFill="1" applyBorder="1" applyAlignment="1">
      <alignment horizontal="left" vertical="center" indent="1"/>
    </xf>
    <xf numFmtId="0" fontId="44" fillId="10" borderId="13" xfId="0" applyFont="1" applyFill="1" applyBorder="1" applyAlignment="1">
      <alignment horizontal="left" vertical="center" indent="1"/>
    </xf>
    <xf numFmtId="0" fontId="57" fillId="10" borderId="33" xfId="0" applyFont="1" applyFill="1" applyBorder="1" applyAlignment="1">
      <alignment horizontal="left" vertical="center" indent="1"/>
    </xf>
    <xf numFmtId="0" fontId="57" fillId="10" borderId="0" xfId="0" applyFont="1" applyFill="1" applyAlignment="1">
      <alignment horizontal="left" vertical="center" indent="1"/>
    </xf>
    <xf numFmtId="0" fontId="57" fillId="10" borderId="27" xfId="0" applyFont="1" applyFill="1" applyBorder="1" applyAlignment="1">
      <alignment horizontal="left" vertical="center" indent="1"/>
    </xf>
    <xf numFmtId="0" fontId="37" fillId="11" borderId="1" xfId="0" applyFont="1" applyFill="1" applyBorder="1" applyAlignment="1">
      <alignment horizontal="center" vertical="center" wrapText="1" readingOrder="1"/>
    </xf>
    <xf numFmtId="0" fontId="80" fillId="10" borderId="2" xfId="0" applyFont="1" applyFill="1" applyBorder="1" applyAlignment="1">
      <alignment horizontal="left" vertical="center" wrapText="1" indent="1" readingOrder="1"/>
    </xf>
    <xf numFmtId="0" fontId="80" fillId="10" borderId="4" xfId="0" applyFont="1" applyFill="1" applyBorder="1" applyAlignment="1">
      <alignment horizontal="left" vertical="center" wrapText="1" indent="1" readingOrder="1"/>
    </xf>
    <xf numFmtId="0" fontId="57" fillId="10" borderId="3" xfId="0" applyFont="1" applyFill="1" applyBorder="1" applyAlignment="1">
      <alignment horizontal="left" vertical="center" indent="1"/>
    </xf>
    <xf numFmtId="0" fontId="57" fillId="10" borderId="4" xfId="0" applyFont="1" applyFill="1" applyBorder="1" applyAlignment="1">
      <alignment horizontal="left" vertical="center" indent="1"/>
    </xf>
    <xf numFmtId="0" fontId="81" fillId="10" borderId="2" xfId="1" applyFont="1" applyFill="1" applyBorder="1" applyAlignment="1">
      <alignment horizontal="left" vertical="center" wrapText="1" indent="1" readingOrder="1"/>
    </xf>
    <xf numFmtId="0" fontId="81" fillId="10" borderId="3" xfId="1" applyFont="1" applyFill="1" applyBorder="1" applyAlignment="1">
      <alignment horizontal="left" vertical="center" wrapText="1" indent="1" readingOrder="1"/>
    </xf>
    <xf numFmtId="0" fontId="81" fillId="10" borderId="4" xfId="1" applyFont="1" applyFill="1" applyBorder="1" applyAlignment="1">
      <alignment horizontal="left" vertical="center" wrapText="1" indent="1" readingOrder="1"/>
    </xf>
    <xf numFmtId="0" fontId="80" fillId="6" borderId="10" xfId="0" applyFont="1" applyFill="1" applyBorder="1" applyAlignment="1">
      <alignment horizontal="left" vertical="center" wrapText="1" indent="1" readingOrder="1"/>
    </xf>
    <xf numFmtId="0" fontId="80" fillId="6" borderId="24" xfId="0" applyFont="1" applyFill="1" applyBorder="1" applyAlignment="1">
      <alignment horizontal="left" vertical="center" wrapText="1" indent="1" readingOrder="1"/>
    </xf>
    <xf numFmtId="0" fontId="80" fillId="10" borderId="3" xfId="0" applyFont="1" applyFill="1" applyBorder="1" applyAlignment="1">
      <alignment horizontal="left" vertical="center" wrapText="1" indent="1" readingOrder="1"/>
    </xf>
    <xf numFmtId="0" fontId="57" fillId="10" borderId="2" xfId="0" applyFont="1" applyFill="1" applyBorder="1" applyAlignment="1">
      <alignment horizontal="left" vertical="center" indent="1"/>
    </xf>
    <xf numFmtId="0" fontId="54" fillId="10" borderId="37" xfId="1" applyFont="1" applyFill="1" applyBorder="1" applyAlignment="1">
      <alignment horizontal="center" vertical="center"/>
    </xf>
    <xf numFmtId="0" fontId="54" fillId="10" borderId="18" xfId="1" applyFont="1" applyFill="1" applyBorder="1" applyAlignment="1">
      <alignment horizontal="center" vertical="center"/>
    </xf>
    <xf numFmtId="0" fontId="54" fillId="10" borderId="28" xfId="1" applyFont="1" applyFill="1" applyBorder="1" applyAlignment="1">
      <alignment horizontal="center" vertical="center"/>
    </xf>
    <xf numFmtId="0" fontId="54" fillId="10" borderId="27" xfId="1" applyFont="1" applyFill="1" applyBorder="1" applyAlignment="1">
      <alignment horizontal="center" vertical="center"/>
    </xf>
    <xf numFmtId="0" fontId="44" fillId="3" borderId="14" xfId="0" applyFont="1" applyFill="1" applyBorder="1" applyAlignment="1">
      <alignment horizontal="left" vertical="center" indent="1"/>
    </xf>
    <xf numFmtId="0" fontId="44" fillId="3" borderId="13" xfId="0" applyFont="1" applyFill="1" applyBorder="1" applyAlignment="1">
      <alignment horizontal="left" vertical="center" indent="1"/>
    </xf>
    <xf numFmtId="0" fontId="44" fillId="3" borderId="3" xfId="0" applyFont="1" applyFill="1" applyBorder="1" applyAlignment="1">
      <alignment horizontal="left" vertical="center" wrapText="1" indent="1"/>
    </xf>
    <xf numFmtId="0" fontId="44" fillId="3" borderId="13" xfId="0" applyFont="1" applyFill="1" applyBorder="1" applyAlignment="1">
      <alignment horizontal="left" vertical="center" wrapText="1" indent="1"/>
    </xf>
    <xf numFmtId="0" fontId="44" fillId="3" borderId="9" xfId="0" applyFont="1" applyFill="1" applyBorder="1" applyAlignment="1">
      <alignment horizontal="left" vertical="center" wrapText="1" indent="1"/>
    </xf>
    <xf numFmtId="0" fontId="44" fillId="3" borderId="14" xfId="0" applyFont="1" applyFill="1" applyBorder="1" applyAlignment="1">
      <alignment horizontal="left" vertical="center" wrapText="1" indent="1"/>
    </xf>
    <xf numFmtId="0" fontId="54" fillId="10" borderId="37" xfId="1" applyFont="1" applyFill="1" applyBorder="1" applyAlignment="1">
      <alignment horizontal="center" vertical="center" wrapText="1" readingOrder="1"/>
    </xf>
    <xf numFmtId="0" fontId="54" fillId="10" borderId="18" xfId="1" applyFont="1" applyFill="1" applyBorder="1" applyAlignment="1">
      <alignment horizontal="center" vertical="center" wrapText="1" readingOrder="1"/>
    </xf>
    <xf numFmtId="0" fontId="54" fillId="10" borderId="28" xfId="1" applyFont="1" applyFill="1" applyBorder="1" applyAlignment="1">
      <alignment horizontal="center" vertical="center" wrapText="1" readingOrder="1"/>
    </xf>
    <xf numFmtId="0" fontId="54" fillId="10" borderId="27" xfId="1" applyFont="1" applyFill="1" applyBorder="1" applyAlignment="1">
      <alignment horizontal="center" vertical="center" wrapText="1" readingOrder="1"/>
    </xf>
    <xf numFmtId="0" fontId="44" fillId="3" borderId="2" xfId="0" applyFont="1" applyFill="1" applyBorder="1" applyAlignment="1">
      <alignment horizontal="left" vertical="center" wrapText="1" indent="1"/>
    </xf>
    <xf numFmtId="0" fontId="44" fillId="3" borderId="9" xfId="0" applyFont="1" applyFill="1" applyBorder="1" applyAlignment="1">
      <alignment horizontal="center" vertical="center"/>
    </xf>
    <xf numFmtId="0" fontId="44" fillId="3" borderId="38" xfId="0" applyFont="1" applyFill="1" applyBorder="1" applyAlignment="1">
      <alignment horizontal="center" vertical="center"/>
    </xf>
    <xf numFmtId="0" fontId="44" fillId="3" borderId="10"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27" xfId="0" applyFont="1" applyFill="1" applyBorder="1" applyAlignment="1">
      <alignment horizontal="center" vertical="center"/>
    </xf>
    <xf numFmtId="0" fontId="44" fillId="3" borderId="14" xfId="0" applyFont="1" applyFill="1" applyBorder="1" applyAlignment="1">
      <alignment horizontal="center" vertical="center"/>
    </xf>
    <xf numFmtId="0" fontId="44" fillId="3" borderId="13" xfId="0" applyFont="1" applyFill="1" applyBorder="1" applyAlignment="1">
      <alignment horizontal="center" vertical="center"/>
    </xf>
    <xf numFmtId="0" fontId="39" fillId="3" borderId="0" xfId="0" applyFont="1" applyFill="1" applyAlignment="1">
      <alignment horizontal="right" vertical="center" wrapText="1"/>
    </xf>
    <xf numFmtId="0" fontId="37" fillId="11" borderId="2" xfId="0" applyFont="1" applyFill="1" applyBorder="1" applyAlignment="1">
      <alignment horizontal="center" vertical="center" wrapText="1" readingOrder="1"/>
    </xf>
    <xf numFmtId="0" fontId="37" fillId="11" borderId="4" xfId="0" applyFont="1" applyFill="1" applyBorder="1" applyAlignment="1">
      <alignment horizontal="center" vertical="center" wrapText="1" readingOrder="1"/>
    </xf>
    <xf numFmtId="0" fontId="53" fillId="3" borderId="0" xfId="1" applyFill="1" applyAlignment="1">
      <alignment horizontal="center" vertical="center" wrapText="1"/>
    </xf>
    <xf numFmtId="0" fontId="37" fillId="11" borderId="9" xfId="0" applyFont="1" applyFill="1" applyBorder="1" applyAlignment="1">
      <alignment horizontal="center" vertical="center" wrapText="1" readingOrder="1"/>
    </xf>
    <xf numFmtId="0" fontId="37" fillId="11" borderId="10" xfId="0" applyFont="1" applyFill="1" applyBorder="1" applyAlignment="1">
      <alignment horizontal="center" vertical="center" wrapText="1" readingOrder="1"/>
    </xf>
    <xf numFmtId="0" fontId="83" fillId="21" borderId="0" xfId="0" applyFont="1" applyFill="1" applyAlignment="1">
      <alignment horizontal="center" vertical="center" wrapText="1"/>
    </xf>
    <xf numFmtId="0" fontId="37" fillId="11" borderId="30" xfId="0" applyFont="1" applyFill="1" applyBorder="1" applyAlignment="1">
      <alignment horizontal="center" vertical="center" wrapText="1" readingOrder="1"/>
    </xf>
    <xf numFmtId="0" fontId="37" fillId="11" borderId="23" xfId="0" applyFont="1" applyFill="1" applyBorder="1" applyAlignment="1">
      <alignment horizontal="center" vertical="center" wrapText="1" readingOrder="1"/>
    </xf>
    <xf numFmtId="0" fontId="43" fillId="10" borderId="14" xfId="0" applyFont="1" applyFill="1" applyBorder="1" applyAlignment="1">
      <alignment horizontal="left" vertical="center" wrapText="1" indent="1" readingOrder="1"/>
    </xf>
    <xf numFmtId="0" fontId="43" fillId="10" borderId="3" xfId="0" applyFont="1" applyFill="1" applyBorder="1" applyAlignment="1">
      <alignment horizontal="left" vertical="center" wrapText="1" indent="1" readingOrder="1"/>
    </xf>
    <xf numFmtId="0" fontId="43" fillId="10" borderId="13" xfId="0" applyFont="1" applyFill="1" applyBorder="1" applyAlignment="1">
      <alignment horizontal="left" vertical="center" wrapText="1" indent="1" readingOrder="1"/>
    </xf>
    <xf numFmtId="0" fontId="66" fillId="3" borderId="0" xfId="0" applyFont="1" applyFill="1" applyAlignment="1">
      <alignment horizontal="left" vertical="center" wrapText="1"/>
    </xf>
    <xf numFmtId="0" fontId="53" fillId="3" borderId="0" xfId="1" applyFill="1" applyAlignment="1">
      <alignment horizontal="left" vertical="center" wrapText="1"/>
    </xf>
    <xf numFmtId="0" fontId="34" fillId="3" borderId="0" xfId="0" applyFont="1" applyFill="1" applyAlignment="1">
      <alignment horizontal="left" vertical="center"/>
    </xf>
    <xf numFmtId="0" fontId="67" fillId="3" borderId="0" xfId="0" applyFont="1" applyFill="1" applyAlignment="1">
      <alignment horizontal="left" vertical="center" wrapText="1"/>
    </xf>
    <xf numFmtId="0" fontId="68" fillId="20" borderId="0" xfId="0" applyFont="1" applyFill="1" applyAlignment="1">
      <alignment horizontal="left" vertical="center" wrapText="1"/>
    </xf>
    <xf numFmtId="0" fontId="52" fillId="8" borderId="0" xfId="0" applyFont="1" applyFill="1" applyAlignment="1">
      <alignment horizontal="center" vertical="center" textRotation="90"/>
    </xf>
    <xf numFmtId="0" fontId="46" fillId="3" borderId="5" xfId="0" applyFont="1" applyFill="1" applyBorder="1" applyAlignment="1">
      <alignment horizontal="center" vertical="center"/>
    </xf>
    <xf numFmtId="0" fontId="46" fillId="3" borderId="6" xfId="0" applyFont="1" applyFill="1" applyBorder="1" applyAlignment="1">
      <alignment horizontal="center" vertical="center"/>
    </xf>
    <xf numFmtId="0" fontId="46" fillId="3" borderId="7" xfId="0" applyFont="1" applyFill="1" applyBorder="1" applyAlignment="1">
      <alignment horizontal="center" vertical="center"/>
    </xf>
    <xf numFmtId="0" fontId="37" fillId="5" borderId="1" xfId="0" applyFont="1" applyFill="1" applyBorder="1" applyAlignment="1">
      <alignment horizontal="center" vertical="center" wrapText="1" readingOrder="1"/>
    </xf>
    <xf numFmtId="0" fontId="46" fillId="3" borderId="1" xfId="0" applyFont="1" applyFill="1" applyBorder="1" applyAlignment="1">
      <alignment horizontal="left" vertical="center" indent="1"/>
    </xf>
    <xf numFmtId="0" fontId="46" fillId="3" borderId="11" xfId="0" applyFont="1" applyFill="1" applyBorder="1" applyAlignment="1">
      <alignment horizontal="left" vertical="center" indent="1"/>
    </xf>
    <xf numFmtId="0" fontId="46" fillId="3" borderId="2" xfId="0" applyFont="1" applyFill="1" applyBorder="1" applyAlignment="1">
      <alignment horizontal="left" vertical="center" indent="1"/>
    </xf>
    <xf numFmtId="0" fontId="46" fillId="3" borderId="3" xfId="0" applyFont="1" applyFill="1" applyBorder="1" applyAlignment="1">
      <alignment horizontal="left" vertical="center" indent="1"/>
    </xf>
    <xf numFmtId="0" fontId="46" fillId="3" borderId="13" xfId="0" applyFont="1" applyFill="1" applyBorder="1" applyAlignment="1">
      <alignment horizontal="left" vertical="center" indent="1"/>
    </xf>
    <xf numFmtId="0" fontId="46" fillId="3" borderId="36" xfId="0" applyFont="1" applyFill="1" applyBorder="1" applyAlignment="1">
      <alignment horizontal="left" vertical="center" wrapText="1" indent="1"/>
    </xf>
    <xf numFmtId="0" fontId="46" fillId="3" borderId="25" xfId="0" applyFont="1" applyFill="1" applyBorder="1" applyAlignment="1">
      <alignment horizontal="left" vertical="center" wrapText="1" indent="1"/>
    </xf>
    <xf numFmtId="0" fontId="46" fillId="3" borderId="35" xfId="0" applyFont="1" applyFill="1" applyBorder="1" applyAlignment="1">
      <alignment horizontal="left" vertical="center" wrapText="1" indent="1"/>
    </xf>
    <xf numFmtId="0" fontId="46" fillId="3" borderId="34" xfId="0" applyFont="1" applyFill="1" applyBorder="1" applyAlignment="1">
      <alignment horizontal="left" vertical="center" wrapText="1" indent="1"/>
    </xf>
    <xf numFmtId="0" fontId="46" fillId="3" borderId="15" xfId="0" applyFont="1" applyFill="1" applyBorder="1" applyAlignment="1">
      <alignment horizontal="left" vertical="center" wrapText="1" indent="1"/>
    </xf>
    <xf numFmtId="0" fontId="46" fillId="3" borderId="26" xfId="0" applyFont="1" applyFill="1" applyBorder="1" applyAlignment="1">
      <alignment horizontal="left" vertical="center" wrapText="1" indent="1"/>
    </xf>
    <xf numFmtId="0" fontId="46" fillId="3" borderId="35" xfId="0" applyFont="1" applyFill="1" applyBorder="1" applyAlignment="1">
      <alignment horizontal="left" vertical="center" indent="1"/>
    </xf>
    <xf numFmtId="0" fontId="46" fillId="3" borderId="34" xfId="0" applyFont="1" applyFill="1" applyBorder="1" applyAlignment="1">
      <alignment horizontal="left" vertical="center" indent="1"/>
    </xf>
    <xf numFmtId="0" fontId="46" fillId="3" borderId="9" xfId="0" applyFont="1" applyFill="1" applyBorder="1" applyAlignment="1">
      <alignment horizontal="left" vertical="center" wrapText="1" indent="1"/>
    </xf>
    <xf numFmtId="0" fontId="46" fillId="3" borderId="10" xfId="0" applyFont="1" applyFill="1" applyBorder="1" applyAlignment="1">
      <alignment horizontal="left" vertical="center" wrapText="1" indent="1"/>
    </xf>
    <xf numFmtId="0" fontId="46" fillId="3" borderId="16" xfId="0" applyFont="1" applyFill="1" applyBorder="1" applyAlignment="1">
      <alignment horizontal="left" vertical="center" wrapText="1" indent="1"/>
    </xf>
    <xf numFmtId="0" fontId="46" fillId="3" borderId="24" xfId="0" applyFont="1" applyFill="1" applyBorder="1" applyAlignment="1">
      <alignment horizontal="left" vertical="center" wrapText="1" indent="1"/>
    </xf>
    <xf numFmtId="0" fontId="46" fillId="3" borderId="18" xfId="0" applyFont="1" applyFill="1" applyBorder="1" applyAlignment="1">
      <alignment horizontal="left" vertical="center" wrapText="1" indent="1"/>
    </xf>
    <xf numFmtId="0" fontId="46" fillId="3" borderId="27" xfId="0" applyFont="1" applyFill="1" applyBorder="1" applyAlignment="1">
      <alignment horizontal="left" vertical="center" wrapText="1" indent="1"/>
    </xf>
    <xf numFmtId="0" fontId="45" fillId="2" borderId="2" xfId="0" applyFont="1" applyFill="1" applyBorder="1" applyAlignment="1">
      <alignment horizontal="left" vertical="center" wrapText="1" indent="1" readingOrder="1"/>
    </xf>
    <xf numFmtId="0" fontId="45" fillId="2" borderId="4" xfId="0" applyFont="1" applyFill="1" applyBorder="1" applyAlignment="1">
      <alignment horizontal="left" vertical="center" wrapText="1" indent="1" readingOrder="1"/>
    </xf>
    <xf numFmtId="0" fontId="46" fillId="3" borderId="30" xfId="0" applyFont="1" applyFill="1" applyBorder="1" applyAlignment="1">
      <alignment horizontal="center" vertical="center"/>
    </xf>
    <xf numFmtId="0" fontId="46" fillId="3" borderId="31" xfId="0" applyFont="1" applyFill="1" applyBorder="1" applyAlignment="1">
      <alignment horizontal="center" vertical="center"/>
    </xf>
    <xf numFmtId="0" fontId="46" fillId="3" borderId="23" xfId="0" applyFont="1" applyFill="1" applyBorder="1" applyAlignment="1">
      <alignment horizontal="center" vertical="center"/>
    </xf>
    <xf numFmtId="0" fontId="46" fillId="3" borderId="4" xfId="0" applyFont="1" applyFill="1" applyBorder="1" applyAlignment="1">
      <alignment horizontal="left" vertical="center" wrapText="1" indent="1"/>
    </xf>
    <xf numFmtId="0" fontId="46" fillId="3" borderId="1" xfId="0" applyFont="1" applyFill="1" applyBorder="1" applyAlignment="1">
      <alignment horizontal="left" vertical="center" wrapText="1" indent="1"/>
    </xf>
    <xf numFmtId="0" fontId="46" fillId="3" borderId="11" xfId="0" applyFont="1" applyFill="1" applyBorder="1" applyAlignment="1">
      <alignment horizontal="left" vertical="center" wrapText="1" indent="1"/>
    </xf>
    <xf numFmtId="0" fontId="45" fillId="2" borderId="3" xfId="0" applyFont="1" applyFill="1" applyBorder="1" applyAlignment="1">
      <alignment horizontal="left" vertical="center" wrapText="1" indent="1" readingOrder="1"/>
    </xf>
    <xf numFmtId="0" fontId="46" fillId="3" borderId="15" xfId="0" applyFont="1" applyFill="1" applyBorder="1" applyAlignment="1">
      <alignment horizontal="left" vertical="center" indent="1"/>
    </xf>
    <xf numFmtId="0" fontId="46" fillId="3" borderId="26" xfId="0" applyFont="1" applyFill="1" applyBorder="1" applyAlignment="1">
      <alignment horizontal="left" vertical="center" indent="1"/>
    </xf>
    <xf numFmtId="0" fontId="46" fillId="3" borderId="36" xfId="0" applyFont="1" applyFill="1" applyBorder="1" applyAlignment="1">
      <alignment horizontal="left" vertical="center" indent="1"/>
    </xf>
    <xf numFmtId="0" fontId="46" fillId="3" borderId="25" xfId="0" applyFont="1" applyFill="1" applyBorder="1" applyAlignment="1">
      <alignment horizontal="left" vertical="center" indent="1"/>
    </xf>
    <xf numFmtId="0" fontId="46" fillId="3" borderId="37" xfId="0" applyFont="1" applyFill="1" applyBorder="1" applyAlignment="1">
      <alignment horizontal="left" vertical="center" wrapText="1" indent="1"/>
    </xf>
    <xf numFmtId="0" fontId="46" fillId="3" borderId="28" xfId="0" applyFont="1" applyFill="1" applyBorder="1" applyAlignment="1">
      <alignment horizontal="left" vertical="center" wrapText="1" indent="1"/>
    </xf>
    <xf numFmtId="0" fontId="48" fillId="2" borderId="2" xfId="0" applyFont="1" applyFill="1" applyBorder="1" applyAlignment="1">
      <alignment horizontal="left" vertical="center" wrapText="1" indent="1" readingOrder="1"/>
    </xf>
    <xf numFmtId="0" fontId="48" fillId="2" borderId="3" xfId="0" applyFont="1" applyFill="1" applyBorder="1" applyAlignment="1">
      <alignment horizontal="left" vertical="center" wrapText="1" indent="1" readingOrder="1"/>
    </xf>
    <xf numFmtId="0" fontId="48" fillId="2" borderId="4" xfId="0" applyFont="1" applyFill="1" applyBorder="1" applyAlignment="1">
      <alignment horizontal="left" vertical="center" wrapText="1" indent="1" readingOrder="1"/>
    </xf>
    <xf numFmtId="0" fontId="45" fillId="2" borderId="13" xfId="0" applyFont="1" applyFill="1" applyBorder="1" applyAlignment="1">
      <alignment horizontal="left" vertical="center" wrapText="1" indent="1" readingOrder="1"/>
    </xf>
    <xf numFmtId="0" fontId="37" fillId="5" borderId="9" xfId="0" applyFont="1" applyFill="1" applyBorder="1" applyAlignment="1">
      <alignment horizontal="center" vertical="center" wrapText="1" readingOrder="1"/>
    </xf>
    <xf numFmtId="0" fontId="37" fillId="5" borderId="10" xfId="0" applyFont="1" applyFill="1" applyBorder="1" applyAlignment="1">
      <alignment horizontal="center" vertical="center" wrapText="1" readingOrder="1"/>
    </xf>
    <xf numFmtId="0" fontId="37" fillId="5" borderId="30" xfId="0" applyFont="1" applyFill="1" applyBorder="1" applyAlignment="1">
      <alignment horizontal="center" vertical="center" wrapText="1" readingOrder="1"/>
    </xf>
    <xf numFmtId="0" fontId="37" fillId="5" borderId="23" xfId="0" applyFont="1" applyFill="1" applyBorder="1" applyAlignment="1">
      <alignment horizontal="center" vertical="center" wrapText="1" readingOrder="1"/>
    </xf>
    <xf numFmtId="0" fontId="79" fillId="21" borderId="0" xfId="0" applyFont="1" applyFill="1" applyAlignment="1">
      <alignment horizontal="center" vertical="center"/>
    </xf>
    <xf numFmtId="0" fontId="46" fillId="3" borderId="30" xfId="0" applyFont="1" applyFill="1" applyBorder="1" applyAlignment="1">
      <alignment horizontal="left" vertical="center" wrapText="1" indent="1"/>
    </xf>
    <xf numFmtId="0" fontId="46" fillId="3" borderId="23" xfId="0" applyFont="1" applyFill="1" applyBorder="1" applyAlignment="1">
      <alignment horizontal="left" vertical="center" wrapText="1" indent="1"/>
    </xf>
    <xf numFmtId="0" fontId="48" fillId="3" borderId="35" xfId="0" applyFont="1" applyFill="1" applyBorder="1" applyAlignment="1">
      <alignment horizontal="left" vertical="center" wrapText="1" indent="1"/>
    </xf>
    <xf numFmtId="0" fontId="48" fillId="3" borderId="34" xfId="0" applyFont="1" applyFill="1" applyBorder="1" applyAlignment="1">
      <alignment horizontal="left" vertical="center" wrapText="1" indent="1"/>
    </xf>
    <xf numFmtId="0" fontId="37" fillId="5" borderId="2" xfId="0" applyFont="1" applyFill="1" applyBorder="1" applyAlignment="1">
      <alignment horizontal="center" vertical="center" wrapText="1" readingOrder="1"/>
    </xf>
    <xf numFmtId="0" fontId="37" fillId="5" borderId="4" xfId="0" applyFont="1" applyFill="1" applyBorder="1" applyAlignment="1">
      <alignment horizontal="center" vertical="center" wrapText="1" readingOrder="1"/>
    </xf>
    <xf numFmtId="0" fontId="53" fillId="3" borderId="0" xfId="1" applyFill="1" applyAlignment="1">
      <alignment horizontal="center" vertical="center"/>
    </xf>
    <xf numFmtId="0" fontId="80" fillId="19" borderId="9" xfId="0" applyFont="1" applyFill="1" applyBorder="1" applyAlignment="1">
      <alignment horizontal="left" vertical="center" wrapText="1" indent="1" readingOrder="1"/>
    </xf>
    <xf numFmtId="0" fontId="80" fillId="19" borderId="30" xfId="0" applyFont="1" applyFill="1" applyBorder="1" applyAlignment="1">
      <alignment horizontal="left" vertical="center" wrapText="1" indent="1" readingOrder="1"/>
    </xf>
    <xf numFmtId="0" fontId="48" fillId="3" borderId="10" xfId="0" applyFont="1" applyFill="1" applyBorder="1" applyAlignment="1">
      <alignment horizontal="left" vertical="center" wrapText="1" indent="1"/>
    </xf>
    <xf numFmtId="0" fontId="48" fillId="3" borderId="23" xfId="0" applyFont="1" applyFill="1" applyBorder="1" applyAlignment="1">
      <alignment horizontal="left" vertical="center" wrapText="1" indent="1"/>
    </xf>
    <xf numFmtId="0" fontId="80" fillId="19" borderId="38" xfId="0" applyFont="1" applyFill="1" applyBorder="1" applyAlignment="1">
      <alignment horizontal="left" vertical="center" wrapText="1" indent="1" readingOrder="1"/>
    </xf>
    <xf numFmtId="0" fontId="80" fillId="19" borderId="0" xfId="0" applyFont="1" applyFill="1" applyAlignment="1">
      <alignment horizontal="left" vertical="center" wrapText="1" indent="1" readingOrder="1"/>
    </xf>
    <xf numFmtId="0" fontId="80" fillId="19" borderId="31" xfId="0" applyFont="1" applyFill="1" applyBorder="1" applyAlignment="1">
      <alignment horizontal="left" vertical="center" wrapText="1" indent="1" readingOrder="1"/>
    </xf>
    <xf numFmtId="0" fontId="44" fillId="0" borderId="2" xfId="0" applyFont="1" applyBorder="1" applyAlignment="1">
      <alignment horizontal="left" vertical="center" indent="1"/>
    </xf>
    <xf numFmtId="0" fontId="44" fillId="0" borderId="4" xfId="0" applyFont="1" applyBorder="1" applyAlignment="1">
      <alignment horizontal="left" vertical="center" indent="1"/>
    </xf>
    <xf numFmtId="0" fontId="46" fillId="3" borderId="2" xfId="0" applyFont="1" applyFill="1" applyBorder="1" applyAlignment="1">
      <alignment horizontal="left" vertical="center" wrapText="1" indent="1"/>
    </xf>
    <xf numFmtId="0" fontId="48" fillId="3" borderId="3" xfId="0" applyFont="1" applyFill="1" applyBorder="1" applyAlignment="1">
      <alignment horizontal="left" vertical="center" wrapText="1" indent="1"/>
    </xf>
    <xf numFmtId="0" fontId="48" fillId="3" borderId="4" xfId="0" applyFont="1" applyFill="1" applyBorder="1" applyAlignment="1">
      <alignment horizontal="left" vertical="center" wrapText="1" indent="1"/>
    </xf>
    <xf numFmtId="0" fontId="48" fillId="3" borderId="2" xfId="0" applyFont="1" applyFill="1" applyBorder="1" applyAlignment="1">
      <alignment horizontal="left" vertical="center" wrapText="1" indent="1"/>
    </xf>
    <xf numFmtId="0" fontId="56" fillId="0" borderId="2" xfId="1" applyFont="1" applyBorder="1" applyAlignment="1">
      <alignment horizontal="left" vertical="center" wrapText="1" indent="1"/>
    </xf>
    <xf numFmtId="0" fontId="56" fillId="0" borderId="4" xfId="1" applyFont="1" applyBorder="1" applyAlignment="1">
      <alignment horizontal="left" vertical="center" wrapText="1" indent="1"/>
    </xf>
    <xf numFmtId="0" fontId="44" fillId="0" borderId="2" xfId="0" applyFont="1" applyBorder="1" applyAlignment="1">
      <alignment horizontal="center" vertical="center"/>
    </xf>
    <xf numFmtId="0" fontId="44" fillId="0" borderId="4" xfId="0" applyFont="1" applyBorder="1" applyAlignment="1">
      <alignment horizontal="center" vertical="center"/>
    </xf>
    <xf numFmtId="0" fontId="56" fillId="3" borderId="2" xfId="1" applyFont="1" applyFill="1" applyBorder="1" applyAlignment="1">
      <alignment horizontal="left" vertical="center" wrapText="1" indent="1"/>
    </xf>
    <xf numFmtId="0" fontId="56" fillId="3" borderId="4" xfId="1" applyFont="1" applyFill="1" applyBorder="1" applyAlignment="1">
      <alignment horizontal="left" vertical="center" wrapText="1" indent="1"/>
    </xf>
    <xf numFmtId="0" fontId="48" fillId="0" borderId="2" xfId="1" applyFont="1" applyBorder="1" applyAlignment="1">
      <alignment horizontal="left" vertical="center" wrapText="1" indent="1"/>
    </xf>
    <xf numFmtId="0" fontId="48" fillId="3" borderId="2" xfId="1" applyFont="1" applyFill="1" applyBorder="1" applyAlignment="1">
      <alignment horizontal="left" vertical="center" wrapText="1" indent="1"/>
    </xf>
    <xf numFmtId="0" fontId="48" fillId="3" borderId="4" xfId="1" applyFont="1" applyFill="1" applyBorder="1" applyAlignment="1">
      <alignment horizontal="left" vertical="center" wrapText="1" indent="1"/>
    </xf>
    <xf numFmtId="0" fontId="49" fillId="0" borderId="0" xfId="0" applyFont="1" applyAlignment="1">
      <alignment horizontal="center" vertical="center"/>
    </xf>
    <xf numFmtId="0" fontId="52" fillId="7" borderId="0" xfId="0" applyFont="1" applyFill="1" applyAlignment="1">
      <alignment horizontal="center" vertical="center" textRotation="90"/>
    </xf>
    <xf numFmtId="0" fontId="37" fillId="12" borderId="0" xfId="0" applyFont="1" applyFill="1" applyAlignment="1">
      <alignment horizontal="center" vertical="center"/>
    </xf>
    <xf numFmtId="0" fontId="37" fillId="13" borderId="0" xfId="0" applyFont="1" applyFill="1" applyAlignment="1">
      <alignment horizontal="center" vertical="center"/>
    </xf>
    <xf numFmtId="0" fontId="57" fillId="0" borderId="0" xfId="0" applyFont="1" applyAlignment="1">
      <alignment horizontal="left" vertical="center" indent="1"/>
    </xf>
    <xf numFmtId="0" fontId="44" fillId="0" borderId="0" xfId="0" applyFont="1" applyAlignment="1">
      <alignment horizontal="left" vertical="center" wrapText="1" indent="1"/>
    </xf>
    <xf numFmtId="0" fontId="44" fillId="0" borderId="0" xfId="0" applyFont="1" applyAlignment="1">
      <alignment horizontal="left" vertical="center" indent="1"/>
    </xf>
    <xf numFmtId="0" fontId="54" fillId="0" borderId="0" xfId="1" applyFont="1" applyAlignment="1">
      <alignment horizontal="left" vertical="center"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44" fillId="0" borderId="0" xfId="0" applyFont="1" applyAlignment="1">
      <alignment horizontal="left" wrapText="1" indent="1"/>
    </xf>
    <xf numFmtId="2" fontId="44" fillId="0" borderId="0" xfId="0" applyNumberFormat="1" applyFont="1" applyAlignment="1">
      <alignment horizontal="left" vertical="center" indent="1"/>
    </xf>
    <xf numFmtId="0" fontId="0" fillId="0" borderId="0" xfId="0" applyAlignment="1">
      <alignment horizont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emf"/><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 Id="rId9"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4.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50A8901D-B54C-474E-AEEE-D4B1F23D9A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24</xdr:row>
      <xdr:rowOff>9526</xdr:rowOff>
    </xdr:from>
    <xdr:to>
      <xdr:col>24</xdr:col>
      <xdr:colOff>47625</xdr:colOff>
      <xdr:row>25</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588</xdr:row>
      <xdr:rowOff>9525</xdr:rowOff>
    </xdr:from>
    <xdr:to>
      <xdr:col>7</xdr:col>
      <xdr:colOff>304800</xdr:colOff>
      <xdr:row>601</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606</xdr:row>
      <xdr:rowOff>9526</xdr:rowOff>
    </xdr:from>
    <xdr:to>
      <xdr:col>7</xdr:col>
      <xdr:colOff>1358324</xdr:colOff>
      <xdr:row>633</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861</xdr:row>
      <xdr:rowOff>0</xdr:rowOff>
    </xdr:from>
    <xdr:to>
      <xdr:col>7</xdr:col>
      <xdr:colOff>0</xdr:colOff>
      <xdr:row>867</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10873975"/>
          <a:ext cx="79057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721</xdr:row>
      <xdr:rowOff>0</xdr:rowOff>
    </xdr:from>
    <xdr:to>
      <xdr:col>6</xdr:col>
      <xdr:colOff>1495425</xdr:colOff>
      <xdr:row>738</xdr:row>
      <xdr:rowOff>9278</xdr:rowOff>
    </xdr:to>
    <xdr:pic>
      <xdr:nvPicPr>
        <xdr:cNvPr id="10" name="Obraz 9">
          <a:extLst>
            <a:ext uri="{FF2B5EF4-FFF2-40B4-BE49-F238E27FC236}">
              <a16:creationId xmlns:a16="http://schemas.microsoft.com/office/drawing/2014/main" id="{349686B5-DA73-416A-A7AC-7366470F18C0}"/>
            </a:ext>
          </a:extLst>
        </xdr:cNvPr>
        <xdr:cNvPicPr>
          <a:picLocks noChangeAspect="1"/>
        </xdr:cNvPicPr>
      </xdr:nvPicPr>
      <xdr:blipFill>
        <a:blip xmlns:r="http://schemas.openxmlformats.org/officeDocument/2006/relationships" r:embed="rId8"/>
        <a:stretch>
          <a:fillRect/>
        </a:stretch>
      </xdr:blipFill>
      <xdr:spPr>
        <a:xfrm>
          <a:off x="10629900" y="181536975"/>
          <a:ext cx="7115175" cy="4390778"/>
        </a:xfrm>
        <a:prstGeom prst="rect">
          <a:avLst/>
        </a:prstGeom>
      </xdr:spPr>
    </xdr:pic>
    <xdr:clientData/>
  </xdr:twoCellAnchor>
  <xdr:twoCellAnchor editAs="oneCell">
    <xdr:from>
      <xdr:col>4</xdr:col>
      <xdr:colOff>0</xdr:colOff>
      <xdr:row>149</xdr:row>
      <xdr:rowOff>0</xdr:rowOff>
    </xdr:from>
    <xdr:to>
      <xdr:col>7</xdr:col>
      <xdr:colOff>141869</xdr:colOff>
      <xdr:row>183</xdr:row>
      <xdr:rowOff>170381</xdr:rowOff>
    </xdr:to>
    <xdr:pic>
      <xdr:nvPicPr>
        <xdr:cNvPr id="5" name="Obraz 4">
          <a:extLst>
            <a:ext uri="{FF2B5EF4-FFF2-40B4-BE49-F238E27FC236}">
              <a16:creationId xmlns:a16="http://schemas.microsoft.com/office/drawing/2014/main" id="{84DCB09E-2139-3E9F-D1B6-5C387DB63AB5}"/>
            </a:ext>
          </a:extLst>
        </xdr:cNvPr>
        <xdr:cNvPicPr>
          <a:picLocks noChangeAspect="1"/>
        </xdr:cNvPicPr>
      </xdr:nvPicPr>
      <xdr:blipFill>
        <a:blip xmlns:r="http://schemas.openxmlformats.org/officeDocument/2006/relationships" r:embed="rId9"/>
        <a:stretch>
          <a:fillRect/>
        </a:stretch>
      </xdr:blipFill>
      <xdr:spPr>
        <a:xfrm>
          <a:off x="10629900" y="41033700"/>
          <a:ext cx="8047619" cy="85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9526</xdr:colOff>
      <xdr:row>919</xdr:row>
      <xdr:rowOff>9526</xdr:rowOff>
    </xdr:from>
    <xdr:to>
      <xdr:col>7</xdr:col>
      <xdr:colOff>304800</xdr:colOff>
      <xdr:row>932</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937</xdr:row>
      <xdr:rowOff>9526</xdr:rowOff>
    </xdr:from>
    <xdr:to>
      <xdr:col>7</xdr:col>
      <xdr:colOff>1358324</xdr:colOff>
      <xdr:row>967</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38099</xdr:rowOff>
    </xdr:from>
    <xdr:to>
      <xdr:col>21</xdr:col>
      <xdr:colOff>552450</xdr:colOff>
      <xdr:row>510</xdr:row>
      <xdr:rowOff>180975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50450" y="114842924"/>
          <a:ext cx="6648450" cy="4524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1052</xdr:row>
      <xdr:rowOff>0</xdr:rowOff>
    </xdr:from>
    <xdr:to>
      <xdr:col>6</xdr:col>
      <xdr:colOff>1495425</xdr:colOff>
      <xdr:row>1068</xdr:row>
      <xdr:rowOff>9278</xdr:rowOff>
    </xdr:to>
    <xdr:pic>
      <xdr:nvPicPr>
        <xdr:cNvPr id="10" name="Obraz 9">
          <a:extLst>
            <a:ext uri="{FF2B5EF4-FFF2-40B4-BE49-F238E27FC236}">
              <a16:creationId xmlns:a16="http://schemas.microsoft.com/office/drawing/2014/main" id="{400397EB-45D3-42A5-8600-9A6CDA756858}"/>
            </a:ext>
          </a:extLst>
        </xdr:cNvPr>
        <xdr:cNvPicPr>
          <a:picLocks noChangeAspect="1"/>
        </xdr:cNvPicPr>
      </xdr:nvPicPr>
      <xdr:blipFill>
        <a:blip xmlns:r="http://schemas.openxmlformats.org/officeDocument/2006/relationships" r:embed="rId7"/>
        <a:stretch>
          <a:fillRect/>
        </a:stretch>
      </xdr:blipFill>
      <xdr:spPr>
        <a:xfrm>
          <a:off x="10629900" y="250355100"/>
          <a:ext cx="7115175" cy="4390778"/>
        </a:xfrm>
        <a:prstGeom prst="rect">
          <a:avLst/>
        </a:prstGeom>
      </xdr:spPr>
    </xdr:pic>
    <xdr:clientData/>
  </xdr:twoCellAnchor>
  <xdr:twoCellAnchor editAs="oneCell">
    <xdr:from>
      <xdr:col>4</xdr:col>
      <xdr:colOff>0</xdr:colOff>
      <xdr:row>456</xdr:row>
      <xdr:rowOff>0</xdr:rowOff>
    </xdr:from>
    <xdr:to>
      <xdr:col>7</xdr:col>
      <xdr:colOff>141869</xdr:colOff>
      <xdr:row>488</xdr:row>
      <xdr:rowOff>170381</xdr:rowOff>
    </xdr:to>
    <xdr:pic>
      <xdr:nvPicPr>
        <xdr:cNvPr id="7" name="Obraz 6">
          <a:extLst>
            <a:ext uri="{FF2B5EF4-FFF2-40B4-BE49-F238E27FC236}">
              <a16:creationId xmlns:a16="http://schemas.microsoft.com/office/drawing/2014/main" id="{A12F21CC-D080-52DD-918D-4D5B53DD2E1C}"/>
            </a:ext>
          </a:extLst>
        </xdr:cNvPr>
        <xdr:cNvPicPr>
          <a:picLocks noChangeAspect="1"/>
        </xdr:cNvPicPr>
      </xdr:nvPicPr>
      <xdr:blipFill>
        <a:blip xmlns:r="http://schemas.openxmlformats.org/officeDocument/2006/relationships" r:embed="rId8"/>
        <a:stretch>
          <a:fillRect/>
        </a:stretch>
      </xdr:blipFill>
      <xdr:spPr>
        <a:xfrm>
          <a:off x="10629900" y="106613325"/>
          <a:ext cx="8047619" cy="8552381"/>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oas.wpcdn.pl/RM/Box/2023-05/SPECYFIKACJA/content_mobile/content-box-gwiazdy-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10/hot_news_pudelek.html" TargetMode="External"/><Relationship Id="rId63" Type="http://schemas.openxmlformats.org/officeDocument/2006/relationships/hyperlink" Target="https://oas.wpcdn.pl/RM/Box/2023-05/SPECYFIKACJA/half/SGWP_half-SZ.html" TargetMode="External"/><Relationship Id="rId84"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38" Type="http://schemas.openxmlformats.org/officeDocument/2006/relationships/hyperlink" Target="https://oas.wpcdn.pl/RM/Box/2023-05/SPECYFIKACJA/2/mob_content_box_XL.html" TargetMode="External"/><Relationship Id="rId159"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107" Type="http://schemas.openxmlformats.org/officeDocument/2006/relationships/hyperlink" Target="https://oas.wpcdn.pl/RM/Box/2023-06/SPECYFIKACJA/40/PauseAD.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5/SPECYFIKACJA/AD/mob_nativeadBiznes.html" TargetMode="External"/><Relationship Id="rId53" Type="http://schemas.openxmlformats.org/officeDocument/2006/relationships/hyperlink" Target="http://adv.wp.pl/RM/Box/2021-07/MARS/gotowe/300x250_w_aplikacji_open_fm.png" TargetMode="External"/><Relationship Id="rId74" Type="http://schemas.openxmlformats.org/officeDocument/2006/relationships/hyperlink" Target="https://oas.wpcdn.pl/RM/Box/2023-05/SPECYFIKACJA/4/wp_box_sport.html" TargetMode="External"/><Relationship Id="rId128" Type="http://schemas.openxmlformats.org/officeDocument/2006/relationships/hyperlink" Target="https://oas.wpcdn.pl/RM/Box/2023-05/SPECYFIKACJA/content/content_box_turystyka.html" TargetMode="External"/><Relationship Id="rId149"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5" Type="http://schemas.openxmlformats.org/officeDocument/2006/relationships/hyperlink" Target="https://oas.wpcdn.pl/RM/Box/2023-05/SPECYFIKACJA/banner-skalowalny-xl-600x400.html" TargetMode="External"/><Relationship Id="rId95" Type="http://schemas.openxmlformats.org/officeDocument/2006/relationships/hyperlink" Target="https://oas.wpcdn.pl/RM/Box/2023-06/SPECYFIKACJA/50/native_link_dynamiczny.jpg" TargetMode="External"/><Relationship Id="rId160"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22" Type="http://schemas.openxmlformats.org/officeDocument/2006/relationships/hyperlink" Target="https://oas.wpcdn.pl/RM/Box/2023-05/SPECYFIKACJA/2/triple_content_box.html" TargetMode="External"/><Relationship Id="rId43" Type="http://schemas.openxmlformats.org/officeDocument/2006/relationships/hyperlink" Target="https://oas.wpcdn.pl/RM/Box/2023-05/SPECYFIKACJA/3/panel_premium.html" TargetMode="External"/><Relationship Id="rId64" Type="http://schemas.openxmlformats.org/officeDocument/2006/relationships/hyperlink" Target="https://oas.wpcdn.pl/RM/Box/2023-05/SPECYFIKACJA/half/SGWP_half-turystyka.html" TargetMode="External"/><Relationship Id="rId118" Type="http://schemas.openxmlformats.org/officeDocument/2006/relationships/hyperlink" Target="https://oas.wpcdn.pl/RM/Box/2023-05/SPECYFIKACJA/content/content_box_gwiazdy.html" TargetMode="External"/><Relationship Id="rId139" Type="http://schemas.openxmlformats.org/officeDocument/2006/relationships/hyperlink" Target="https://oas.wpcdn.pl/RM/Box/2022-05/SPECYFIKACJA/CBX_Money_wizual.jpg" TargetMode="External"/><Relationship Id="rId85" Type="http://schemas.openxmlformats.org/officeDocument/2006/relationships/hyperlink" Target="http://oas.wpcdn.pl/RM/Box/2022-02/Specyfikacja/statyczne/skalowany_w_aplikacji_poczta_wp_v2.jpg" TargetMode="External"/><Relationship Id="rId150"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Gwiazdy.html" TargetMode="External"/><Relationship Id="rId38" Type="http://schemas.openxmlformats.org/officeDocument/2006/relationships/hyperlink" Target="https://oas.wpcdn.pl/RM/Box/2023-05/SPECYFIKACJA/4/nativeAd_gwiazdy_desktop.html" TargetMode="External"/><Relationship Id="rId59" Type="http://schemas.openxmlformats.org/officeDocument/2006/relationships/hyperlink" Target="https://oas.wpcdn.pl/RM/Box/2023-05/SPECYFIKACJA/half/SGWP_half-sport.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startAD.html" TargetMode="External"/><Relationship Id="rId124" Type="http://schemas.openxmlformats.org/officeDocument/2006/relationships/hyperlink" Target="http://oas.wpcdn.pl/RM/Box/2022-02/Specyfikacja/statyczne/cbx_xl_o2.jpg" TargetMode="External"/><Relationship Id="rId129" Type="http://schemas.openxmlformats.org/officeDocument/2006/relationships/hyperlink" Target="https://oas.wpcdn.pl/RM/Box/2023-05/SPECYFIKACJA/content/content-box-oferty-dla-ciebie.html" TargetMode="External"/><Relationship Id="rId54" Type="http://schemas.openxmlformats.org/officeDocument/2006/relationships/hyperlink" Target="https://oas.wpcdn.pl/RM/Box/2023-05/SPECYFIKACJA/3/half_zasieg.html" TargetMode="External"/><Relationship Id="rId70"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75" Type="http://schemas.openxmlformats.org/officeDocument/2006/relationships/hyperlink" Target="https://oas.wpcdn.pl/RM/Box/2023-05/SPECYFIKACJA/4/wp_box_finanse.html" TargetMode="External"/><Relationship Id="rId91" Type="http://schemas.openxmlformats.org/officeDocument/2006/relationships/hyperlink" Target="http://oas.wpcdn.pl/RM/Box/2022-02/Specyfikacja/statyczne/belka_reklamowa_ROS_mobile.jpg" TargetMode="External"/><Relationship Id="rId96" Type="http://schemas.openxmlformats.org/officeDocument/2006/relationships/hyperlink" Target="https://oas.wpcdn.pl/RM/Box/2023-06/SPECYFIKACJA/10/nativeWiad.html" TargetMode="External"/><Relationship Id="rId140" Type="http://schemas.openxmlformats.org/officeDocument/2006/relationships/hyperlink" Target="https://oas.wpcdn.pl/RM/Box/2023-05/SPECYFIKACJA/2/Money_content_box_XL.html" TargetMode="External"/><Relationship Id="rId145" Type="http://schemas.openxmlformats.org/officeDocument/2006/relationships/hyperlink" Target="https://oas.wpcdn.pl/RM/Box/2022-04/MARS/mailing_standardowy_wizual.png" TargetMode="External"/><Relationship Id="rId161" Type="http://schemas.openxmlformats.org/officeDocument/2006/relationships/hyperlink" Target="http://oas.wpcdn.pl/RM/Box/2022-02/Specyfikacja/statyczne/Top_banner_o2.jpg"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1/poczta_logout.html" TargetMode="External"/><Relationship Id="rId49" Type="http://schemas.openxmlformats.org/officeDocument/2006/relationships/hyperlink" Target="https://oas.wpcdn.pl/RM/Box/2023-06/SPECYFIKACJA/10/expand-reveal_mobile.html" TargetMode="External"/><Relationship Id="rId114" Type="http://schemas.openxmlformats.org/officeDocument/2006/relationships/hyperlink" Target="https://oas.wpcdn.pl/RM/Box/2023-05/SPECYFIKACJA/1/SF_content_box_XL_mess.html" TargetMode="External"/><Relationship Id="rId119" Type="http://schemas.openxmlformats.org/officeDocument/2006/relationships/hyperlink" Target="https://oas.wpcdn.pl/RM/Box/2023-05/SPECYFIKACJA/content/content_box_moto.html" TargetMode="External"/><Relationship Id="rId44" Type="http://schemas.openxmlformats.org/officeDocument/2006/relationships/hyperlink" Target="https://oas.wpcdn.pl/RM/Box/2023-05/SPECYFIKACJA/3/panel_premium_mobile.html" TargetMode="External"/><Relationship Id="rId60" Type="http://schemas.openxmlformats.org/officeDocument/2006/relationships/hyperlink" Target="https://oas.wpcdn.pl/RM/Box/2023-05/SPECYFIKACJA/half/SGWP_half-finanse.html" TargetMode="External"/><Relationship Id="rId65" Type="http://schemas.openxmlformats.org/officeDocument/2006/relationships/hyperlink" Target="https://oas.wpcdn.pl/RM/Box/2023-05/SPECYFIKACJA/3/half_zobacz_wiecej.html" TargetMode="External"/><Relationship Id="rId81" Type="http://schemas.openxmlformats.org/officeDocument/2006/relationships/hyperlink" Target="https://oas.wpcdn.pl/RM/Box/2023-06/SPECYFIKACJA/60/commXL.html" TargetMode="External"/><Relationship Id="rId86" Type="http://schemas.openxmlformats.org/officeDocument/2006/relationships/hyperlink" Target="http://oas.wpcdn.pl/RM/Box/2022-02/Specyfikacja/statyczne/banner-w-akategorii-940x90_v2.png" TargetMode="External"/><Relationship Id="rId130" Type="http://schemas.openxmlformats.org/officeDocument/2006/relationships/hyperlink" Target="https://oas.wpcdn.pl/RM/Box/2023-05/SPECYFIKACJA/content_mobile/content-box-stylzycia-mobile.html" TargetMode="External"/><Relationship Id="rId135" Type="http://schemas.openxmlformats.org/officeDocument/2006/relationships/hyperlink" Target="https://oas.wpcdn.pl/RM/Box/2022-04/Specyfikacja/mailing_dynamiczny.html" TargetMode="External"/><Relationship Id="rId151" Type="http://schemas.openxmlformats.org/officeDocument/2006/relationships/hyperlink" Target="https://oas.wpcdn.pl/RM/Box/2023-06/SPECYFIKACJA/10/multi_screening.html" TargetMode="External"/><Relationship Id="rId156"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moto_desktop.html" TargetMode="External"/><Relationship Id="rId109" Type="http://schemas.openxmlformats.org/officeDocument/2006/relationships/hyperlink" Target="https://oas.wpcdn.pl/RM/Box/2023-06/SPECYFIKACJA/60/CDC.jpg" TargetMode="External"/><Relationship Id="rId34" Type="http://schemas.openxmlformats.org/officeDocument/2006/relationships/hyperlink" Target="https://oas.wpcdn.pl/RM/Box/2023-05/SPECYFIKACJA/AD/mob_nativeadMoto.html" TargetMode="External"/><Relationship Id="rId50" Type="http://schemas.openxmlformats.org/officeDocument/2006/relationships/hyperlink" Target="https://oas.wpcdn.pl/RM/Box/2023-06/SPECYFIKACJA/50/karuzela_mobile.html" TargetMode="External"/><Relationship Id="rId55"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6" Type="http://schemas.openxmlformats.org/officeDocument/2006/relationships/hyperlink" Target="https://oas.wpcdn.pl/RM/Box/2023-06/SPECYFIKACJA/50/display_dynamiczny.html" TargetMode="External"/><Relationship Id="rId97" Type="http://schemas.openxmlformats.org/officeDocument/2006/relationships/hyperlink" Target="http://oas.wpcdn.pl/RM/Box/2022-02/Specyfikacja/statyczne/NativeAD_ROS_mobile.jpg" TargetMode="External"/><Relationship Id="rId104" Type="http://schemas.openxmlformats.org/officeDocument/2006/relationships/hyperlink" Target="https://oas.wpcdn.pl/RM/Box/2022-02/Specyfikacja/statyczne/inwideo.png" TargetMode="External"/><Relationship Id="rId120" Type="http://schemas.openxmlformats.org/officeDocument/2006/relationships/hyperlink" Target="https://oas.wpcdn.pl/RM/Box/2023-05/SPECYFIKACJA/content_mobile/content-box-moto_mobile.html" TargetMode="External"/><Relationship Id="rId125" Type="http://schemas.openxmlformats.org/officeDocument/2006/relationships/hyperlink" Target="http://oas.wpcdn.pl/RM/Box/2022-02/Specyfikacja/statyczne/cbx_xl_sf.jpg" TargetMode="External"/><Relationship Id="rId141" Type="http://schemas.openxmlformats.org/officeDocument/2006/relationships/hyperlink" Target="https://oas.wpcdn.pl/RM/Box/2022-05/SPECYFIKACJA/CBX_Money_XL_wizual.jpg" TargetMode="External"/><Relationship Id="rId146" Type="http://schemas.openxmlformats.org/officeDocument/2006/relationships/hyperlink" Target="https://oas.wpcdn.pl/RM/Box/2023-06/SPECYFIKACJA/30/Bumper_Video_Ad.html"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oas.wpcdn.pl/RM/Box/2023-06/SPECYFIKACJA/10/screening.html" TargetMode="External"/><Relationship Id="rId92" Type="http://schemas.openxmlformats.org/officeDocument/2006/relationships/hyperlink" Target="http://oas.wpcdn.pl/RM/Box/2022-02/Specyfikacja/statyczne/bottom_box.jpg" TargetMode="External"/><Relationship Id="rId162" Type="http://schemas.openxmlformats.org/officeDocument/2006/relationships/hyperlink" Target="https://www.wp.pl/?wfName=basska_test_201&amp;creName=scr_animowany_blue&amp;tcidma=%5B%7B%22slot%22%3A%22003%22%2C%22id%22%3A%22128280%2F991769%2Fiaq%2FScreening_ROS%2F977414%22%7D%5D&amp;testPos=3"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midbox_wp.html" TargetMode="External"/><Relationship Id="rId24" Type="http://schemas.openxmlformats.org/officeDocument/2006/relationships/hyperlink" Target="https://oas.wpcdn.pl/RM/Box/2023-06/SPECYFIKACJA/20/glonews_mobile.html" TargetMode="External"/><Relationship Id="rId40" Type="http://schemas.openxmlformats.org/officeDocument/2006/relationships/hyperlink" Target="https://oas.wpcdn.pl/RM/Box/2023-05/SPECYFIKACJA/4/nativeAd_style_desktop.html" TargetMode="External"/><Relationship Id="rId45" Type="http://schemas.openxmlformats.org/officeDocument/2006/relationships/hyperlink" Target="https://oas.wpcdn.pl/RM/Box/2023-05/SPECYFIKACJA/3/panel_premum_mobile_fullpage.html" TargetMode="External"/><Relationship Id="rId66" Type="http://schemas.openxmlformats.org/officeDocument/2006/relationships/hyperlink" Target="https://oas.wpcdn.pl/RM/Box/2023-06/SPECYFIKACJA/30/interactive-stories.html" TargetMode="External"/><Relationship Id="rId87" Type="http://schemas.openxmlformats.org/officeDocument/2006/relationships/hyperlink" Target="http://oas.wpcdn.pl/RM/Box/2022-02/Specyfikacja/statyczne/message_box_v2.png" TargetMode="External"/><Relationship Id="rId110" Type="http://schemas.openxmlformats.org/officeDocument/2006/relationships/hyperlink" Target="http://oas.wpcdn.pl/RM/Box/2022-02/Specyfikacja/statyczne/kokpit.jpg" TargetMode="External"/><Relationship Id="rId115" Type="http://schemas.openxmlformats.org/officeDocument/2006/relationships/hyperlink" Target="https://oas.wpcdn.pl/RM/Box/2023-05/SPECYFIKACJA/content/content_box_biznes.html" TargetMode="External"/><Relationship Id="rId131" Type="http://schemas.openxmlformats.org/officeDocument/2006/relationships/hyperlink" Target="https://oas.wpcdn.pl/RM/Box/2023-05/SPECYFIKACJA/content_mobile/content-box-turystyka-mobile.html" TargetMode="External"/><Relationship Id="rId136" Type="http://schemas.openxmlformats.org/officeDocument/2006/relationships/hyperlink" Target="https://oas.wpcdn.pl/RM/Box/2023-06/SPECYFIKACJA/50/oneTape_mobile.html" TargetMode="External"/><Relationship Id="rId157" Type="http://schemas.openxmlformats.org/officeDocument/2006/relationships/hyperlink" Target="https://oas.wpcdn.pl/RM/Box/2023-09/specyfikacja/rectangle_gorny.png" TargetMode="External"/><Relationship Id="rId61" Type="http://schemas.openxmlformats.org/officeDocument/2006/relationships/hyperlink" Target="https://oas.wpcdn.pl/RM/Box/2023-05/SPECYFIKACJA/half/SGWP_half-gwiazdy.html" TargetMode="External"/><Relationship Id="rId82" Type="http://schemas.openxmlformats.org/officeDocument/2006/relationships/hyperlink" Target="https://oas.wpcdn.pl/RM/Box/2023-06/SPECYFIKACJA/60/CommFull.html" TargetMode="External"/><Relationship Id="rId152"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AD/mob_midbox.html" TargetMode="External"/><Relationship Id="rId35" Type="http://schemas.openxmlformats.org/officeDocument/2006/relationships/hyperlink" Target="https://oas.wpcdn.pl/RM/Box/2023-05/SPECYFIKACJA/AD/mob_nativeadSport.html" TargetMode="External"/><Relationship Id="rId56" Type="http://schemas.openxmlformats.org/officeDocument/2006/relationships/hyperlink" Target="https://oas.wpcdn.pl/RM/Box/2023-05/SPECYFIKACJA/3/half_WPLive.html" TargetMode="External"/><Relationship Id="rId77" Type="http://schemas.openxmlformats.org/officeDocument/2006/relationships/hyperlink" Target="https://oas.wpcdn.pl/RM/Box/2023-06/SPECYFIKACJA/40/retail-dniowka.html" TargetMode="External"/><Relationship Id="rId100" Type="http://schemas.openxmlformats.org/officeDocument/2006/relationships/hyperlink" Target="https://oas.wpcdn.pl/RM/Box/2023-06/SPECYFIKACJA/30/branding_playera.html" TargetMode="External"/><Relationship Id="rId105" Type="http://schemas.openxmlformats.org/officeDocument/2006/relationships/hyperlink" Target="http://adv.wp.pl/RM/Box/2021-07/MARS/gotowe/inwideo.png" TargetMode="External"/><Relationship Id="rId126" Type="http://schemas.openxmlformats.org/officeDocument/2006/relationships/hyperlink" Target="http://oas.wpcdn.pl/RM/Box/2022-02/Specyfikacja/statyczne/cbx_sf.jpg" TargetMode="External"/><Relationship Id="rId147" Type="http://schemas.openxmlformats.org/officeDocument/2006/relationships/hyperlink" Target="https://oas.wpcdn.pl/RM/Box/2023-06/SPECYFIKACJA/20/rectangle_skal_mobile.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10/rectangle.html" TargetMode="External"/><Relationship Id="rId72" Type="http://schemas.openxmlformats.org/officeDocument/2006/relationships/hyperlink" Target="https://oas.wpcdn.pl/RM/Box/2023-05/SPECYFIKACJA/4/wp_box_podniesiony.html" TargetMode="External"/><Relationship Id="rId93" Type="http://schemas.openxmlformats.org/officeDocument/2006/relationships/hyperlink" Target="https://oas.wpcdn.pl/RM/Box/2023-06/SPECYFIKACJA/20/barnding_naglowka_SG.html" TargetMode="External"/><Relationship Id="rId98" Type="http://schemas.openxmlformats.org/officeDocument/2006/relationships/hyperlink" Target="https://oas.wpcdn.pl/RM/Box/2023-05/SPECYFIKACJA/3/content_half_mobile.html" TargetMode="External"/><Relationship Id="rId121" Type="http://schemas.openxmlformats.org/officeDocument/2006/relationships/hyperlink" Target="https://oas.wpcdn.pl/RM/Box/2023-05/SPECYFIKACJA/2/SG_content_box_z_tapeta.html" TargetMode="External"/><Relationship Id="rId142" Type="http://schemas.openxmlformats.org/officeDocument/2006/relationships/hyperlink" Target="https://oas.wpcdn.pl/RM/Box/2023-06/SPECYFIKACJA/60/leadownik_mobile.jpg" TargetMode="External"/><Relationship Id="rId163" Type="http://schemas.openxmlformats.org/officeDocument/2006/relationships/hyperlink" Target="https://oas.wpcdn.pl/RM/Box/2023-06/SPECYFIKACJA/10/naglowek.html"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60/leadownik_desktop.jpg" TargetMode="External"/><Relationship Id="rId46" Type="http://schemas.openxmlformats.org/officeDocument/2006/relationships/hyperlink" Target="https://oas.wpcdn.pl/RM/Box/2023-05/SPECYFIKACJA/3/panel_premium_XL.html" TargetMode="External"/><Relationship Id="rId67" Type="http://schemas.openxmlformats.org/officeDocument/2006/relationships/hyperlink" Target="https://oas.wpcdn.pl/RM/Box/2023-06/SPECYFIKACJA/30/karulzelaXL_mobile.html" TargetMode="External"/><Relationship Id="rId116" Type="http://schemas.openxmlformats.org/officeDocument/2006/relationships/hyperlink" Target="https://oas.wpcdn.pl/RM/Box/2023-05/SPECYFIKACJA/content_mobile/content-box-biznes-mobile.html" TargetMode="External"/><Relationship Id="rId137" Type="http://schemas.openxmlformats.org/officeDocument/2006/relationships/hyperlink" Target="https://oas.wpcdn.pl/RM/Box/2023-05/SPECYFIKACJA/content/content_box_SZ.html" TargetMode="External"/><Relationship Id="rId158" Type="http://schemas.openxmlformats.org/officeDocument/2006/relationships/hyperlink" Target="https://oas.wpcdn.pl/RM/Box/2023-09/specyfikacja/rectangle_dolny.png"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6/SPECYFIKACJA/20/nativeAD_SGO2.html" TargetMode="External"/><Relationship Id="rId62" Type="http://schemas.openxmlformats.org/officeDocument/2006/relationships/hyperlink" Target="https://oas.wpcdn.pl/RM/Box/2023-05/SPECYFIKACJA/half/SGWP_half-moto.html" TargetMode="External"/><Relationship Id="rId83" Type="http://schemas.openxmlformats.org/officeDocument/2006/relationships/hyperlink" Target="https://oas.wpcdn.pl/RM/Box/2023-06/SPECYFIKACJA/60/cpm_mobile.html" TargetMode="External"/><Relationship Id="rId88" Type="http://schemas.openxmlformats.org/officeDocument/2006/relationships/hyperlink" Target="https://oas.wpcdn.pl/RM/Box/2023-05/SPECYFIKACJA/belka-reklamowa-ros-300x50_mess.html" TargetMode="External"/><Relationship Id="rId111"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2"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53" Type="http://schemas.openxmlformats.org/officeDocument/2006/relationships/hyperlink" Target="https://oas.wpcdn.pl/RM/Box/2023-05/SPECYFIKACJA/dbill_po_zalogowaniu.png" TargetMode="External"/><Relationship Id="rId15" Type="http://schemas.openxmlformats.org/officeDocument/2006/relationships/hyperlink" Target="https://oas.wpcdn.pl/RM/Box/2023-06/SPECYFIKACJA/10/exdpand_dbill.html" TargetMode="External"/><Relationship Id="rId36" Type="http://schemas.openxmlformats.org/officeDocument/2006/relationships/hyperlink" Target="https://oas.wpcdn.pl/RM/Box/2023-05/SPECYFIKACJA/AD/mob_nativeadStylZ.html" TargetMode="External"/><Relationship Id="rId57"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106" Type="http://schemas.openxmlformats.org/officeDocument/2006/relationships/hyperlink" Target="https://oas.wpcdn.pl/RM/Box/2023-06/SPECYFIKACJA/50/oustream.html" TargetMode="External"/><Relationship Id="rId127" Type="http://schemas.openxmlformats.org/officeDocument/2006/relationships/hyperlink" Target="https://oas.wpcdn.pl/RM/Box/2023-05/SPECYFIKACJA/1/SF_content_box.html"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6/SPECYFIKACJA/10/link-tekstowy_SG.html" TargetMode="External"/><Relationship Id="rId52" Type="http://schemas.openxmlformats.org/officeDocument/2006/relationships/hyperlink" Target="https://oas.wpcdn.pl/RM/Box/2023-06/SPECYFIKACJA/10/rectangle_dolny_wiad_mobile.html" TargetMode="External"/><Relationship Id="rId73" Type="http://schemas.openxmlformats.org/officeDocument/2006/relationships/hyperlink" Target="https://oas.wpcdn.pl/RM/Box/2023-05/SPECYFIKACJA/4/wp_box_wiad.html" TargetMode="External"/><Relationship Id="rId78" Type="http://schemas.openxmlformats.org/officeDocument/2006/relationships/hyperlink" Target="https://oas.wpcdn.pl/RM/Box/2023-06/SPECYFIKACJA/40/retail-dniowka_mobile.html" TargetMode="External"/><Relationship Id="rId94" Type="http://schemas.openxmlformats.org/officeDocument/2006/relationships/hyperlink" Target="http://oas.wpcdn.pl/RM/Box/2022-04/Specyfikacja/login_mobile_wizual.jpg" TargetMode="External"/><Relationship Id="rId99" Type="http://schemas.openxmlformats.org/officeDocument/2006/relationships/hyperlink" Target="https://oas.wpcdn.pl/RM/Box/2023-06/SPECYFIKACJA/10/skyscraper.html" TargetMode="External"/><Relationship Id="rId101" Type="http://schemas.openxmlformats.org/officeDocument/2006/relationships/hyperlink" Target="https://oas.wpcdn.pl/RM/Box/2022-04/Specyfikacja/Inbanner_Video_Ad_wizual.png" TargetMode="External"/><Relationship Id="rId122" Type="http://schemas.openxmlformats.org/officeDocument/2006/relationships/hyperlink" Target="https://oas.wpcdn.pl/RM/Box/2023-05/SPECYFIKACJA/2/SG_content_box_XL_z_tapeta.html" TargetMode="External"/><Relationship Id="rId143" Type="http://schemas.openxmlformats.org/officeDocument/2006/relationships/hyperlink" Target="https://oas.wpcdn.pl/RM/Box/2023-05/SPECYFIKACJA/AD/midbox_O2_SG.html" TargetMode="External"/><Relationship Id="rId148" Type="http://schemas.openxmlformats.org/officeDocument/2006/relationships/hyperlink" Target="https://oas.wpcdn.pl/RM/Box/2023-06/SPECYFIKACJA/50/native_link_dynamiczny.jpg" TargetMode="External"/><Relationship Id="rId164" Type="http://schemas.openxmlformats.org/officeDocument/2006/relationships/printerSettings" Target="../printerSettings/printerSettings1.bin"/><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26" Type="http://schemas.openxmlformats.org/officeDocument/2006/relationships/hyperlink" Target="https://oas.wpcdn.pl/RM/Box/2023-05/SPECYFIKACJA/AD/poczta_login.html" TargetMode="External"/><Relationship Id="rId47" Type="http://schemas.openxmlformats.org/officeDocument/2006/relationships/hyperlink" Target="https://oas.wpcdn.pl/RM/Box/2023-05/SPECYFIKACJA/3/panel_premium_scroll.html" TargetMode="External"/><Relationship Id="rId68" Type="http://schemas.openxmlformats.org/officeDocument/2006/relationships/hyperlink" Target="https://oas.wpcdn.pl/RM/Box/2023-06/SPECYFIKACJA/30/Parallax_Mobile.html" TargetMode="External"/><Relationship Id="rId89" Type="http://schemas.openxmlformats.org/officeDocument/2006/relationships/hyperlink" Target="http://oas.wpcdn.pl/RM/Box/2022-02/Specyfikacja/statyczne/belka_reklamowa_NEWS_v2.png" TargetMode="External"/><Relationship Id="rId112" Type="http://schemas.openxmlformats.org/officeDocument/2006/relationships/hyperlink" Target="https://oas.wpcdn.pl/RM/Box/2023-05/SPECYFIKACJA/content/content-box-rotacyjny.html" TargetMode="External"/><Relationship Id="rId133" Type="http://schemas.openxmlformats.org/officeDocument/2006/relationships/hyperlink" Target="https://oas.wpcdn.pl/RM/Box/2023-05/SPECYFIKACJA/2/mob_content_box_XL.html" TargetMode="External"/><Relationship Id="rId154" Type="http://schemas.openxmlformats.org/officeDocument/2006/relationships/hyperlink" Target="https://oas.wpcdn.pl/RM/Box/2023-06/SPECYFIKACJA/10/expand_baner_mobile.html" TargetMode="External"/><Relationship Id="rId16" Type="http://schemas.openxmlformats.org/officeDocument/2006/relationships/hyperlink" Target="https://oas.wpcdn.pl/RM/Box/2023-06/SPECYFIKACJA/10/expand_wide.html" TargetMode="External"/><Relationship Id="rId37" Type="http://schemas.openxmlformats.org/officeDocument/2006/relationships/hyperlink" Target="https://oas.wpcdn.pl/RM/Box/2023-05/SPECYFIKACJA/AD/mob_nativeadWiad.html" TargetMode="External"/><Relationship Id="rId58" Type="http://schemas.openxmlformats.org/officeDocument/2006/relationships/hyperlink" Target="https://oas.wpcdn.pl/RM/Box/2023-05/SPECYFIKACJA/half/SGWP_half-wiadomosci.html" TargetMode="External"/><Relationship Id="rId79" Type="http://schemas.openxmlformats.org/officeDocument/2006/relationships/hyperlink" Target="https://oas.wpcdn.pl/RM/Box/2023-06/SPECYFIKACJA/10/welcome_XL.html" TargetMode="External"/><Relationship Id="rId102" Type="http://schemas.openxmlformats.org/officeDocument/2006/relationships/hyperlink" Target="https://oas.wpcdn.pl/RM/Box/2023-06/SPECYFIKACJA/40/instrema_videoAD.html" TargetMode="External"/><Relationship Id="rId123" Type="http://schemas.openxmlformats.org/officeDocument/2006/relationships/hyperlink" Target="https://oas.wpcdn.pl/RM/Box/2023-05/SPECYFIKACJA/1/SG-O2_content_box.html" TargetMode="External"/><Relationship Id="rId144" Type="http://schemas.openxmlformats.org/officeDocument/2006/relationships/hyperlink" Target="https://oas.wpcdn.pl/RM/Box/2023-06/SPECYFIKACJA/20/instream_audio.html" TargetMode="External"/><Relationship Id="rId90" Type="http://schemas.openxmlformats.org/officeDocument/2006/relationships/hyperlink" Target="https://oas.wpcdn.pl/RM/Box/2023-05/SPECYFIKACJA/belka_SG.html" TargetMode="External"/><Relationship Id="rId165" Type="http://schemas.openxmlformats.org/officeDocument/2006/relationships/drawing" Target="../drawings/drawing2.xml"/><Relationship Id="rId27" Type="http://schemas.openxmlformats.org/officeDocument/2006/relationships/hyperlink" Target="https://oas.wpcdn.pl/RM/Box/2023-05/SPECYFIKACJA/AD/poczta_fullpage_login_desktop.html" TargetMode="External"/><Relationship Id="rId48" Type="http://schemas.openxmlformats.org/officeDocument/2006/relationships/hyperlink" Target="https://oas.wpcdn.pl/RM/Box/2023-05/SPECYFIKACJA/3/panel_premium_scroll_XL.html" TargetMode="External"/><Relationship Id="rId69" Type="http://schemas.openxmlformats.org/officeDocument/2006/relationships/hyperlink" Target="https://oas.wpcdn.pl/RM/Box/2023-06/SPECYFIKACJA/10/mega_screening.html" TargetMode="External"/><Relationship Id="rId113" Type="http://schemas.openxmlformats.org/officeDocument/2006/relationships/hyperlink" Target="https://oas.wpcdn.pl/RM/Box/2023-05/SPECYFIKACJA/2/SG-WP-content_box_XL_mess.html" TargetMode="External"/><Relationship Id="rId134" Type="http://schemas.openxmlformats.org/officeDocument/2006/relationships/hyperlink" Target="https://oas.wpcdn.pl/RM/Box/2023-05/SPECYFIKACJA/2/SG-WP-content_box_XL.html" TargetMode="External"/><Relationship Id="rId80" Type="http://schemas.openxmlformats.org/officeDocument/2006/relationships/hyperlink" Target="https://oas.wpcdn.pl/RM/Box/2023-06/SPECYFIKACJA/10/welcomescreen-fullpage.html" TargetMode="External"/><Relationship Id="rId155" Type="http://schemas.openxmlformats.org/officeDocument/2006/relationships/hyperlink" Target="https://oas.wpcdn.pl/RM/Box/2023-06/SPECYFIKACJA/40/retail-dniowka_bez_opisu.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dev.tradedoubler.com/tracking/advertise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5.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film.wp.pl/?wfName=TESTY%20KREACJI&amp;creName=OTB%20Extra%20750x200&amp;tcidma=%5B%7B%22slot%22%3A%22003%22%2C%22id%22%3A%22158186%2F1217045%2Fiaq%2Fecommerce_Flex_2_oneTapExtra%2F1256877%22%7D%5D&amp;testPos=3&amp;promoPopup=1"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3.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_device=mobile&amp;wfName=Specyfikacja_2024_testy_banery1&amp;creName=Jigsaw_rectangle&amp;tcidma=%5B%7B%22slot%22%3A%224%22%2C%22id%22%3A%22137141%2F1054301%2Fiaq%2FJigsaw%2F1110766%22%7D%5D&amp;testPos=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 Id="rId47" Type="http://schemas.openxmlformats.org/officeDocument/2006/relationships/hyperlink" Target="https://www.pudelek.pl/?wfName=RMFD_debug&amp;creName=Motion%20Ad%20Control%20Method%20MouseMove&amp;tcidma=%5B%7B%22slot%22%3A%22003%22%2C%22id%22%3A%2238347%2F0%2Fiaq%2FMotion_Ad%2F1111539%22%7D%5D&amp;testPos=36" TargetMode="External"/><Relationship Id="rId50" Type="http://schemas.openxmlformats.org/officeDocument/2006/relationships/drawing" Target="../drawings/drawing6.xm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_device=mobile&amp;wfName=Specyfikacja_2023_testy_banery3&amp;creName=slash&amp;tcidma=%5B%7B%22slot%22%3A%22003%22%2C%22id%22%3A%2291653%2F763655%2Fiaq%2FSlash_Rich_Media%2F1097130%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40"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45" Type="http://schemas.openxmlformats.org/officeDocument/2006/relationships/hyperlink" Target="https://www.wp.pl/?wfName=Specyfikacja_2024_testy_banery1&amp;creName=Scratch_dbill&amp;tcidma=%5B%7B%22slot%22%3A%22003%22%2C%22id%22%3A%22137141%2F1054301%2Fiaq%2FScratch%2F1103563%22%7D%5D&amp;testPos=3" TargetMode="Externa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_device=mobile&amp;wfName=Specyfikacja_2024_testy_banery1&amp;creName=Scratch_half&amp;tcidma=%5B%7B%22slot%22%3A%22037%22%2C%22id%22%3A%22137141%2F1054301%2Fiaq%2FScratch%2F1103564%22%7D%5D&amp;testPos=3" TargetMode="External"/><Relationship Id="rId28" Type="http://schemas.openxmlformats.org/officeDocument/2006/relationships/hyperlink" Target="mailto:richmedia@grupawp.pl" TargetMode="External"/><Relationship Id="rId36" Type="http://schemas.openxmlformats.org/officeDocument/2006/relationships/hyperlink" Target="https://www.wp.pl/?_device=mobile&amp;wfName=MS_Specyfikacja_test_24&amp;creName=MotionAd-300x600-layer1&amp;tcidma=%5B%7B%22slot%22%3A%22001%22%2C%22id%22%3A%22136280%2F1047587%2Fiaq%2FMotion_Ad%2F1051455%22%7D%5D&amp;testPos=1" TargetMode="External"/><Relationship Id="rId49" Type="http://schemas.openxmlformats.org/officeDocument/2006/relationships/printerSettings" Target="../printerSettings/printerSettings4.bin"/><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hyperlink" Target="https://www.wp.pl/?_device=mobile&amp;wfName=Specyfikacja_2023_testy_banery3&amp;creName=cube_3d&amp;tcidma=%5B%7B%22slot%22%3A%22003%22%2C%22id%22%3A%2291653%2F763655%2Fiaq%2FCube%2F1008858%22%7D%5D&amp;testPos=3" TargetMode="External"/><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 Id="rId43" Type="http://schemas.openxmlformats.org/officeDocument/2006/relationships/hyperlink" Target="https://www.wp.pl/?wfName=Specyfikacja_2023_testy_banery3&amp;creName=cube_3d&amp;tcidma=%5B%7B%22slot%22%3A%22003%22%2C%22id%22%3A%2291653%2F763655%2Fiaq%2FCube%2F1008858%22%7D%5D&amp;testPos=63" TargetMode="External"/><Relationship Id="rId48" Type="http://schemas.openxmlformats.org/officeDocument/2006/relationships/hyperlink" Target="https://www.wp.pl/?wfName=Specyfikacja_2024_testy_banery1&amp;creName=Jigsaw_half&amp;tcidma=%5B%7B%22slot%22%3A%2263%22%2C%22id%22%3A%22137141%2F1054301%2Fiaq%2FJigsaw%2F1110761%22%7D%5D&amp;testPos=63" TargetMode="External"/><Relationship Id="rId8" Type="http://schemas.openxmlformats.org/officeDocument/2006/relationships/hyperlink" Target="https://oas.wpcdn.pl/RM/Box/2023-06/SPECYFIKACJA/50/content_box_RichMedia.html"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mailto:richmedia@grupawp.pl"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46"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20" Type="http://schemas.openxmlformats.org/officeDocument/2006/relationships/hyperlink" Target="mailto:richmedia@grupawp.pl" TargetMode="External"/><Relationship Id="rId41" Type="http://schemas.openxmlformats.org/officeDocument/2006/relationships/hyperlink" Target="https://www.wp.pl/?wfName=ACD_TEST&amp;creName=Rolada-750x200-pakiet&amp;tcidma=%5B%7B%22slot%22%3A%22051%22%2C%22id%22%3A%22122129%2F952061%2Fiaq%2FScrollAd_Cube%2F1093121%22%7D%5D&amp;testPos=51"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drawing" Target="../drawings/drawing7.xm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printerSettings" Target="../printerSettings/printerSettings5.bin"/><Relationship Id="rId5" Type="http://schemas.openxmlformats.org/officeDocument/2006/relationships/hyperlink" Target="http://oas.wpcdn.pl/RM/Box/2022-04/Specyfikacja/link_dynamiczny_wizual.jpg" TargetMode="External"/><Relationship Id="rId4" Type="http://schemas.openxmlformats.org/officeDocument/2006/relationships/hyperlink" Target="https://oas.wpcdn.pl/RM/Box/2022-04/Specyfikacja/Wizualizacja_mailing_dynamiczny.pn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5" Type="http://schemas.openxmlformats.org/officeDocument/2006/relationships/hyperlink" Target="http://i.wp.pl/a/f/word/37378/dynamiczny_mailing_kod.doc" TargetMode="External"/><Relationship Id="rId4" Type="http://schemas.openxmlformats.org/officeDocument/2006/relationships/hyperlink" Target="http://i.wp.pl/a/f/word/37378/dynamiczny_display_kod.doc"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0"/>
      <c r="D1" s="50"/>
      <c r="E1" s="50"/>
    </row>
    <row r="2" spans="1:5" ht="15" customHeight="1" x14ac:dyDescent="0.25">
      <c r="A2" s="50"/>
      <c r="B2" s="50"/>
      <c r="C2" s="50"/>
      <c r="D2" s="50"/>
      <c r="E2" s="50"/>
    </row>
    <row r="3" spans="1:5" ht="15" customHeight="1" x14ac:dyDescent="0.25">
      <c r="A3" s="50"/>
      <c r="B3" s="50"/>
      <c r="C3" s="50"/>
      <c r="D3" s="50"/>
      <c r="E3" s="50"/>
    </row>
    <row r="6" spans="1:5" ht="15" customHeight="1" x14ac:dyDescent="0.25">
      <c r="A6" s="50"/>
      <c r="B6" s="50"/>
      <c r="C6" s="50"/>
      <c r="D6" s="50"/>
      <c r="E6" s="50"/>
    </row>
    <row r="7" spans="1:5" ht="25.5" customHeight="1" x14ac:dyDescent="0.25">
      <c r="A7" s="50"/>
      <c r="B7" s="50"/>
      <c r="C7" s="6"/>
      <c r="D7" s="7" t="s">
        <v>0</v>
      </c>
      <c r="E7" s="8" t="s">
        <v>1</v>
      </c>
    </row>
    <row r="8" spans="1:5" ht="5.25" customHeight="1" x14ac:dyDescent="0.25">
      <c r="A8" s="50"/>
      <c r="B8" s="50"/>
      <c r="C8" s="50"/>
      <c r="D8" s="50"/>
      <c r="E8" s="50"/>
    </row>
    <row r="9" spans="1:5" x14ac:dyDescent="0.25">
      <c r="A9" s="50"/>
      <c r="B9" s="50"/>
      <c r="C9" s="50"/>
      <c r="D9" s="50" t="str">
        <f>INDEX(A99:A100,A1)</f>
        <v>Polski</v>
      </c>
      <c r="E9" s="50"/>
    </row>
    <row r="11" spans="1:5" ht="15" customHeight="1" x14ac:dyDescent="0.25">
      <c r="A11" s="50"/>
      <c r="B11" s="50"/>
      <c r="C11" s="50"/>
      <c r="D11" s="50"/>
      <c r="E11" s="50"/>
    </row>
    <row r="12" spans="1:5" ht="15" customHeight="1" x14ac:dyDescent="0.25">
      <c r="A12" s="50"/>
      <c r="B12" s="50"/>
      <c r="C12" s="50"/>
      <c r="D12" s="50"/>
      <c r="E12" s="50"/>
    </row>
    <row r="13" spans="1:5" ht="15" customHeight="1" x14ac:dyDescent="0.25">
      <c r="A13" s="50"/>
      <c r="B13" s="50"/>
      <c r="C13" s="50"/>
      <c r="D13" s="50"/>
      <c r="E13" s="50"/>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395"/>
  <sheetViews>
    <sheetView zoomScaleNormal="100" workbookViewId="0">
      <pane ySplit="4" topLeftCell="A5" activePane="bottomLeft" state="frozen"/>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936</v>
      </c>
      <c r="D4" s="52"/>
      <c r="E4" s="52"/>
      <c r="F4" s="52"/>
      <c r="G4" s="52"/>
      <c r="H4" s="52"/>
      <c r="I4" s="52"/>
      <c r="J4" s="52"/>
      <c r="K4" s="52"/>
      <c r="L4" s="52"/>
      <c r="M4" s="52"/>
      <c r="N4" s="52"/>
    </row>
    <row r="6" spans="2:14" ht="18.75" customHeight="1" x14ac:dyDescent="0.3">
      <c r="B6" s="444" t="s">
        <v>45</v>
      </c>
      <c r="C6" s="18" t="s">
        <v>2028</v>
      </c>
    </row>
    <row r="7" spans="2:14" x14ac:dyDescent="0.25">
      <c r="B7" s="444"/>
    </row>
    <row r="8" spans="2:14" ht="18.75" x14ac:dyDescent="0.3">
      <c r="B8" s="444"/>
      <c r="C8" s="18" t="s">
        <v>2029</v>
      </c>
    </row>
    <row r="9" spans="2:14" x14ac:dyDescent="0.25">
      <c r="B9" s="444"/>
      <c r="C9" t="s">
        <v>1560</v>
      </c>
    </row>
    <row r="10" spans="2:14" x14ac:dyDescent="0.25">
      <c r="B10" s="444"/>
      <c r="C10" t="s">
        <v>1561</v>
      </c>
    </row>
    <row r="11" spans="2:14" x14ac:dyDescent="0.25">
      <c r="B11" s="444"/>
      <c r="C11" t="s">
        <v>1562</v>
      </c>
    </row>
    <row r="12" spans="2:14" x14ac:dyDescent="0.25">
      <c r="B12" s="444"/>
      <c r="C12" t="s">
        <v>1563</v>
      </c>
    </row>
    <row r="13" spans="2:14" x14ac:dyDescent="0.25">
      <c r="B13" s="444"/>
      <c r="C13" t="s">
        <v>1564</v>
      </c>
    </row>
    <row r="14" spans="2:14" x14ac:dyDescent="0.25">
      <c r="B14" s="444"/>
      <c r="C14" t="s">
        <v>1565</v>
      </c>
    </row>
    <row r="15" spans="2:14" x14ac:dyDescent="0.25">
      <c r="B15" s="444"/>
    </row>
    <row r="16" spans="2:14" ht="18.75" x14ac:dyDescent="0.3">
      <c r="B16" s="444"/>
      <c r="C16" s="18" t="s">
        <v>2030</v>
      </c>
    </row>
    <row r="17" spans="2:3" ht="30" x14ac:dyDescent="0.25">
      <c r="B17" s="444"/>
      <c r="C17" s="47" t="s">
        <v>1566</v>
      </c>
    </row>
    <row r="18" spans="2:3" x14ac:dyDescent="0.25">
      <c r="B18" s="444"/>
    </row>
    <row r="19" spans="2:3" ht="18.75" x14ac:dyDescent="0.3">
      <c r="B19" s="444"/>
      <c r="C19" s="18" t="s">
        <v>2031</v>
      </c>
    </row>
    <row r="20" spans="2:3" x14ac:dyDescent="0.25">
      <c r="B20" s="444"/>
      <c r="C20" t="s">
        <v>1567</v>
      </c>
    </row>
    <row r="21" spans="2:3" ht="30" x14ac:dyDescent="0.25">
      <c r="B21" s="444"/>
      <c r="C21" s="47" t="s">
        <v>1568</v>
      </c>
    </row>
    <row r="22" spans="2:3" x14ac:dyDescent="0.25">
      <c r="B22" s="444"/>
      <c r="C22" s="47" t="s">
        <v>1836</v>
      </c>
    </row>
    <row r="23" spans="2:3" x14ac:dyDescent="0.25">
      <c r="B23" s="444"/>
    </row>
    <row r="24" spans="2:3" x14ac:dyDescent="0.25">
      <c r="B24" s="444"/>
      <c r="C24" t="s">
        <v>1561</v>
      </c>
    </row>
    <row r="25" spans="2:3" x14ac:dyDescent="0.25">
      <c r="B25" s="444"/>
      <c r="C25" t="s">
        <v>1562</v>
      </c>
    </row>
    <row r="26" spans="2:3" x14ac:dyDescent="0.25">
      <c r="B26" s="444"/>
      <c r="C26" t="s">
        <v>1563</v>
      </c>
    </row>
    <row r="27" spans="2:3" x14ac:dyDescent="0.25">
      <c r="B27" s="444"/>
      <c r="C27" t="s">
        <v>1565</v>
      </c>
    </row>
    <row r="28" spans="2:3" ht="45" x14ac:dyDescent="0.25">
      <c r="B28" s="444"/>
      <c r="C28" s="47" t="s">
        <v>1569</v>
      </c>
    </row>
    <row r="29" spans="2:3" ht="30" x14ac:dyDescent="0.25">
      <c r="B29" s="444"/>
      <c r="C29" s="47" t="s">
        <v>1570</v>
      </c>
    </row>
    <row r="30" spans="2:3" x14ac:dyDescent="0.25">
      <c r="B30" s="444"/>
    </row>
    <row r="31" spans="2:3" ht="18.75" x14ac:dyDescent="0.3">
      <c r="B31" s="444"/>
      <c r="C31" s="18" t="s">
        <v>2032</v>
      </c>
    </row>
    <row r="32" spans="2:3" ht="30" x14ac:dyDescent="0.25">
      <c r="B32" s="444"/>
      <c r="C32" s="47" t="s">
        <v>1571</v>
      </c>
    </row>
    <row r="33" spans="2:3" x14ac:dyDescent="0.25">
      <c r="B33" s="444"/>
    </row>
    <row r="34" spans="2:3" ht="18.75" x14ac:dyDescent="0.3">
      <c r="B34" s="444"/>
      <c r="C34" s="18" t="s">
        <v>2033</v>
      </c>
    </row>
    <row r="35" spans="2:3" ht="30" x14ac:dyDescent="0.25">
      <c r="B35" s="444"/>
      <c r="C35" s="47" t="s">
        <v>1572</v>
      </c>
    </row>
    <row r="36" spans="2:3" x14ac:dyDescent="0.25">
      <c r="B36" s="444"/>
    </row>
    <row r="37" spans="2:3" ht="18.75" x14ac:dyDescent="0.3">
      <c r="B37" s="444"/>
      <c r="C37" s="18" t="s">
        <v>2034</v>
      </c>
    </row>
    <row r="38" spans="2:3" x14ac:dyDescent="0.25">
      <c r="B38" s="444"/>
      <c r="C38" t="s">
        <v>1573</v>
      </c>
    </row>
    <row r="39" spans="2:3" x14ac:dyDescent="0.25">
      <c r="B39" s="444"/>
      <c r="C39" t="s">
        <v>53</v>
      </c>
    </row>
    <row r="40" spans="2:3" x14ac:dyDescent="0.25">
      <c r="B40" s="444"/>
      <c r="C40" t="s">
        <v>1574</v>
      </c>
    </row>
    <row r="41" spans="2:3" x14ac:dyDescent="0.25">
      <c r="B41" s="444"/>
      <c r="C41" t="s">
        <v>1575</v>
      </c>
    </row>
    <row r="42" spans="2:3" x14ac:dyDescent="0.25">
      <c r="B42" s="444"/>
      <c r="C42" t="s">
        <v>1576</v>
      </c>
    </row>
    <row r="43" spans="2:3" x14ac:dyDescent="0.25">
      <c r="B43" s="444"/>
      <c r="C43" t="s">
        <v>57</v>
      </c>
    </row>
    <row r="44" spans="2:3" x14ac:dyDescent="0.25">
      <c r="B44" s="444"/>
      <c r="C44" t="s">
        <v>1577</v>
      </c>
    </row>
    <row r="45" spans="2:3" x14ac:dyDescent="0.25">
      <c r="B45" s="444"/>
      <c r="C45" t="s">
        <v>1578</v>
      </c>
    </row>
    <row r="46" spans="2:3" x14ac:dyDescent="0.25">
      <c r="B46" s="444"/>
      <c r="C46" t="s">
        <v>1579</v>
      </c>
    </row>
    <row r="47" spans="2:3" x14ac:dyDescent="0.25">
      <c r="B47" s="444"/>
    </row>
    <row r="48" spans="2:3" ht="18.75" x14ac:dyDescent="0.3">
      <c r="B48" s="444"/>
      <c r="C48" s="18" t="s">
        <v>2035</v>
      </c>
    </row>
    <row r="49" spans="2:3" ht="60" x14ac:dyDescent="0.25">
      <c r="B49" s="444"/>
      <c r="C49" s="47" t="s">
        <v>943</v>
      </c>
    </row>
    <row r="50" spans="2:3" ht="45" x14ac:dyDescent="0.25">
      <c r="B50" s="444"/>
      <c r="C50" s="47" t="s">
        <v>944</v>
      </c>
    </row>
    <row r="51" spans="2:3" x14ac:dyDescent="0.25">
      <c r="B51" s="444"/>
    </row>
    <row r="52" spans="2:3" ht="18.75" x14ac:dyDescent="0.3">
      <c r="B52" s="444"/>
      <c r="C52" s="18" t="s">
        <v>2036</v>
      </c>
    </row>
    <row r="53" spans="2:3" ht="45" x14ac:dyDescent="0.25">
      <c r="B53" s="444"/>
      <c r="C53" s="47" t="s">
        <v>1580</v>
      </c>
    </row>
    <row r="54" spans="2:3" x14ac:dyDescent="0.25">
      <c r="B54" s="444"/>
    </row>
    <row r="55" spans="2:3" ht="18.75" x14ac:dyDescent="0.3">
      <c r="B55" s="444"/>
      <c r="C55" s="18" t="s">
        <v>2512</v>
      </c>
    </row>
    <row r="56" spans="2:3" ht="30" x14ac:dyDescent="0.25">
      <c r="B56" s="444"/>
      <c r="C56" s="47" t="s">
        <v>2511</v>
      </c>
    </row>
    <row r="59" spans="2:3" ht="18.75" x14ac:dyDescent="0.3">
      <c r="B59" s="87"/>
      <c r="C59" s="18" t="s">
        <v>2037</v>
      </c>
    </row>
    <row r="60" spans="2:3" x14ac:dyDescent="0.25">
      <c r="B60" s="87"/>
    </row>
    <row r="61" spans="2:3" x14ac:dyDescent="0.25">
      <c r="B61" s="87"/>
      <c r="C61" s="17" t="s">
        <v>1982</v>
      </c>
    </row>
    <row r="62" spans="2:3" ht="45" x14ac:dyDescent="0.25">
      <c r="B62" s="87"/>
      <c r="C62" s="47" t="s">
        <v>1581</v>
      </c>
    </row>
    <row r="63" spans="2:3" x14ac:dyDescent="0.25">
      <c r="B63" s="87"/>
    </row>
    <row r="64" spans="2:3" x14ac:dyDescent="0.25">
      <c r="B64" s="87"/>
      <c r="C64" s="17" t="s">
        <v>2038</v>
      </c>
    </row>
    <row r="65" spans="2:3" x14ac:dyDescent="0.25">
      <c r="B65" s="87"/>
      <c r="C65" t="s">
        <v>1582</v>
      </c>
    </row>
    <row r="66" spans="2:3" x14ac:dyDescent="0.25">
      <c r="B66" s="87"/>
      <c r="C66" t="s">
        <v>1252</v>
      </c>
    </row>
    <row r="67" spans="2:3" x14ac:dyDescent="0.25">
      <c r="B67" s="87"/>
      <c r="C67" t="s">
        <v>1583</v>
      </c>
    </row>
    <row r="68" spans="2:3" x14ac:dyDescent="0.25">
      <c r="B68" s="87"/>
    </row>
    <row r="69" spans="2:3" x14ac:dyDescent="0.25">
      <c r="B69" s="87"/>
      <c r="C69" t="s">
        <v>1584</v>
      </c>
    </row>
    <row r="70" spans="2:3" ht="30" x14ac:dyDescent="0.25">
      <c r="B70" s="87"/>
      <c r="C70" s="47" t="s">
        <v>1585</v>
      </c>
    </row>
    <row r="71" spans="2:3" ht="30" x14ac:dyDescent="0.25">
      <c r="B71" s="87"/>
      <c r="C71" s="47" t="s">
        <v>1587</v>
      </c>
    </row>
    <row r="72" spans="2:3" ht="30" x14ac:dyDescent="0.25">
      <c r="B72" s="87"/>
      <c r="C72" s="47" t="s">
        <v>1586</v>
      </c>
    </row>
    <row r="73" spans="2:3" x14ac:dyDescent="0.25">
      <c r="B73" s="87"/>
      <c r="C73" t="s">
        <v>1588</v>
      </c>
    </row>
    <row r="74" spans="2:3" x14ac:dyDescent="0.25">
      <c r="B74" s="87"/>
      <c r="C74" t="s">
        <v>1589</v>
      </c>
    </row>
    <row r="75" spans="2:3" x14ac:dyDescent="0.25">
      <c r="B75" s="87"/>
      <c r="C75" t="s">
        <v>1590</v>
      </c>
    </row>
    <row r="76" spans="2:3" x14ac:dyDescent="0.25">
      <c r="B76" s="87"/>
      <c r="C76" t="s">
        <v>1591</v>
      </c>
    </row>
    <row r="77" spans="2:3" x14ac:dyDescent="0.25">
      <c r="B77" s="87"/>
    </row>
    <row r="78" spans="2:3" ht="30" x14ac:dyDescent="0.25">
      <c r="B78" s="87"/>
      <c r="C78" s="47" t="s">
        <v>1592</v>
      </c>
    </row>
    <row r="79" spans="2:3" x14ac:dyDescent="0.25">
      <c r="B79" s="87"/>
    </row>
    <row r="80" spans="2:3" x14ac:dyDescent="0.25">
      <c r="B80" s="87"/>
      <c r="C80" s="17" t="s">
        <v>2039</v>
      </c>
    </row>
    <row r="81" spans="2:3" ht="30" x14ac:dyDescent="0.25">
      <c r="B81" s="87"/>
      <c r="C81" s="47" t="s">
        <v>1789</v>
      </c>
    </row>
    <row r="82" spans="2:3" x14ac:dyDescent="0.25">
      <c r="B82" s="87"/>
    </row>
    <row r="83" spans="2:3" x14ac:dyDescent="0.25">
      <c r="B83" s="87"/>
      <c r="C83" t="s">
        <v>1252</v>
      </c>
    </row>
    <row r="84" spans="2:3" x14ac:dyDescent="0.25">
      <c r="B84" s="87"/>
      <c r="C84" t="s">
        <v>1703</v>
      </c>
    </row>
    <row r="85" spans="2:3" x14ac:dyDescent="0.25">
      <c r="B85" s="87"/>
    </row>
    <row r="86" spans="2:3" x14ac:dyDescent="0.25">
      <c r="B86" s="87"/>
      <c r="C86" t="s">
        <v>1704</v>
      </c>
    </row>
    <row r="87" spans="2:3" x14ac:dyDescent="0.25">
      <c r="B87" s="87"/>
      <c r="C87" t="s">
        <v>1705</v>
      </c>
    </row>
    <row r="88" spans="2:3" ht="30" x14ac:dyDescent="0.25">
      <c r="B88" s="87"/>
      <c r="C88" s="47" t="s">
        <v>1706</v>
      </c>
    </row>
    <row r="89" spans="2:3" x14ac:dyDescent="0.25">
      <c r="B89" s="87"/>
      <c r="C89" t="s">
        <v>1803</v>
      </c>
    </row>
    <row r="90" spans="2:3" ht="30" x14ac:dyDescent="0.25">
      <c r="B90" s="87"/>
      <c r="C90" s="47" t="s">
        <v>1707</v>
      </c>
    </row>
    <row r="91" spans="2:3" x14ac:dyDescent="0.25">
      <c r="B91" s="87"/>
      <c r="C91" t="s">
        <v>1708</v>
      </c>
    </row>
    <row r="92" spans="2:3" x14ac:dyDescent="0.25">
      <c r="B92" s="87"/>
      <c r="C92" t="s">
        <v>1790</v>
      </c>
    </row>
    <row r="93" spans="2:3" x14ac:dyDescent="0.25">
      <c r="B93" s="87"/>
      <c r="C93" t="s">
        <v>1709</v>
      </c>
    </row>
    <row r="94" spans="2:3" x14ac:dyDescent="0.25">
      <c r="B94" s="87"/>
    </row>
    <row r="95" spans="2:3" x14ac:dyDescent="0.25">
      <c r="B95" s="87"/>
      <c r="C95" s="17" t="s">
        <v>2040</v>
      </c>
    </row>
    <row r="96" spans="2:3" ht="30" x14ac:dyDescent="0.25">
      <c r="B96" s="87"/>
      <c r="C96" s="47" t="s">
        <v>1601</v>
      </c>
    </row>
    <row r="97" spans="2:3" x14ac:dyDescent="0.25">
      <c r="B97" s="87"/>
    </row>
    <row r="98" spans="2:3" x14ac:dyDescent="0.25">
      <c r="B98" s="87"/>
      <c r="C98" t="s">
        <v>1252</v>
      </c>
    </row>
    <row r="99" spans="2:3" x14ac:dyDescent="0.25">
      <c r="B99" s="87"/>
      <c r="C99" s="47" t="s">
        <v>2326</v>
      </c>
    </row>
    <row r="100" spans="2:3" ht="30" x14ac:dyDescent="0.25">
      <c r="B100" s="87"/>
      <c r="C100" s="47" t="s">
        <v>2327</v>
      </c>
    </row>
    <row r="101" spans="2:3" x14ac:dyDescent="0.25">
      <c r="B101" s="87"/>
      <c r="C101" s="47" t="s">
        <v>2325</v>
      </c>
    </row>
    <row r="102" spans="2:3" x14ac:dyDescent="0.25">
      <c r="B102" s="87"/>
    </row>
    <row r="103" spans="2:3" x14ac:dyDescent="0.25">
      <c r="B103" s="87"/>
      <c r="C103" s="137" t="s">
        <v>2041</v>
      </c>
    </row>
    <row r="104" spans="2:3" x14ac:dyDescent="0.25">
      <c r="B104" s="87"/>
      <c r="C104" s="47" t="s">
        <v>1602</v>
      </c>
    </row>
    <row r="105" spans="2:3" x14ac:dyDescent="0.25">
      <c r="B105" s="87"/>
    </row>
    <row r="106" spans="2:3" x14ac:dyDescent="0.25">
      <c r="B106" s="87"/>
      <c r="C106" s="47" t="s">
        <v>1252</v>
      </c>
    </row>
    <row r="107" spans="2:3" x14ac:dyDescent="0.25">
      <c r="B107" s="87"/>
      <c r="C107" t="s">
        <v>2322</v>
      </c>
    </row>
    <row r="108" spans="2:3" x14ac:dyDescent="0.25">
      <c r="B108" s="87"/>
      <c r="C108" s="47" t="s">
        <v>2323</v>
      </c>
    </row>
    <row r="109" spans="2:3" x14ac:dyDescent="0.25">
      <c r="B109" s="87"/>
      <c r="C109" s="257" t="s">
        <v>2324</v>
      </c>
    </row>
    <row r="110" spans="2:3" x14ac:dyDescent="0.25">
      <c r="B110" s="87"/>
      <c r="C110" s="162"/>
    </row>
    <row r="111" spans="2:3" x14ac:dyDescent="0.25">
      <c r="B111" s="87"/>
      <c r="C111" s="258" t="s">
        <v>2320</v>
      </c>
    </row>
    <row r="112" spans="2:3" x14ac:dyDescent="0.25">
      <c r="B112" s="87"/>
      <c r="C112" s="258" t="s">
        <v>2321</v>
      </c>
    </row>
    <row r="113" spans="2:3" x14ac:dyDescent="0.25">
      <c r="B113" s="87"/>
    </row>
    <row r="114" spans="2:3" x14ac:dyDescent="0.25">
      <c r="B114" s="87"/>
      <c r="C114" s="17" t="s">
        <v>2331</v>
      </c>
    </row>
    <row r="115" spans="2:3" ht="60" x14ac:dyDescent="0.25">
      <c r="B115" s="87"/>
      <c r="C115" s="47" t="s">
        <v>1594</v>
      </c>
    </row>
    <row r="116" spans="2:3" x14ac:dyDescent="0.25">
      <c r="B116" s="87"/>
    </row>
    <row r="117" spans="2:3" x14ac:dyDescent="0.25">
      <c r="B117" s="87"/>
      <c r="C117" t="s">
        <v>1252</v>
      </c>
    </row>
    <row r="118" spans="2:3" x14ac:dyDescent="0.25">
      <c r="B118" s="87"/>
      <c r="C118" t="s">
        <v>1710</v>
      </c>
    </row>
    <row r="119" spans="2:3" x14ac:dyDescent="0.25">
      <c r="B119" s="87"/>
      <c r="C119" t="s">
        <v>1712</v>
      </c>
    </row>
    <row r="120" spans="2:3" x14ac:dyDescent="0.25">
      <c r="B120" s="87"/>
      <c r="C120" t="s">
        <v>1711</v>
      </c>
    </row>
    <row r="121" spans="2:3" x14ac:dyDescent="0.25">
      <c r="B121" s="87"/>
      <c r="C121" t="s">
        <v>1593</v>
      </c>
    </row>
    <row r="122" spans="2:3" x14ac:dyDescent="0.25">
      <c r="B122" s="87"/>
    </row>
    <row r="123" spans="2:3" x14ac:dyDescent="0.25">
      <c r="B123" s="87"/>
      <c r="C123" s="17" t="s">
        <v>2332</v>
      </c>
    </row>
    <row r="124" spans="2:3" x14ac:dyDescent="0.25">
      <c r="B124" s="87"/>
      <c r="C124" s="158" t="s">
        <v>1715</v>
      </c>
    </row>
    <row r="125" spans="2:3" x14ac:dyDescent="0.25">
      <c r="B125" s="87"/>
      <c r="C125" s="158" t="s">
        <v>1716</v>
      </c>
    </row>
    <row r="126" spans="2:3" x14ac:dyDescent="0.25">
      <c r="B126" s="87"/>
      <c r="C126" s="158" t="s">
        <v>1717</v>
      </c>
    </row>
    <row r="127" spans="2:3" x14ac:dyDescent="0.25">
      <c r="B127" s="87"/>
      <c r="C127" s="130"/>
    </row>
    <row r="128" spans="2:3" x14ac:dyDescent="0.25">
      <c r="B128" s="87"/>
      <c r="C128" s="158" t="s">
        <v>1718</v>
      </c>
    </row>
    <row r="129" spans="2:3" x14ac:dyDescent="0.25">
      <c r="B129" s="87"/>
      <c r="C129" s="334" t="s">
        <v>2524</v>
      </c>
    </row>
    <row r="130" spans="2:3" x14ac:dyDescent="0.25">
      <c r="B130" s="87"/>
      <c r="C130" s="158" t="s">
        <v>1719</v>
      </c>
    </row>
    <row r="131" spans="2:3" x14ac:dyDescent="0.25">
      <c r="B131" s="87"/>
      <c r="C131" s="130" t="s">
        <v>765</v>
      </c>
    </row>
    <row r="132" spans="2:3" x14ac:dyDescent="0.25">
      <c r="B132" s="87"/>
      <c r="C132" s="334" t="s">
        <v>2530</v>
      </c>
    </row>
    <row r="133" spans="2:3" x14ac:dyDescent="0.25">
      <c r="B133" s="87"/>
      <c r="C133" s="334" t="s">
        <v>2531</v>
      </c>
    </row>
    <row r="134" spans="2:3" x14ac:dyDescent="0.25">
      <c r="B134" s="87"/>
      <c r="C134" s="334" t="s">
        <v>2532</v>
      </c>
    </row>
    <row r="135" spans="2:3" x14ac:dyDescent="0.25">
      <c r="B135" s="87"/>
      <c r="C135" s="334" t="s">
        <v>2533</v>
      </c>
    </row>
    <row r="136" spans="2:3" x14ac:dyDescent="0.25">
      <c r="B136" s="87"/>
      <c r="C136" s="334" t="s">
        <v>2534</v>
      </c>
    </row>
    <row r="137" spans="2:3" ht="45" customHeight="1" x14ac:dyDescent="0.25">
      <c r="B137" s="87"/>
      <c r="C137" s="335" t="s">
        <v>2535</v>
      </c>
    </row>
    <row r="138" spans="2:3" x14ac:dyDescent="0.25">
      <c r="B138" s="87"/>
      <c r="C138" s="158" t="s">
        <v>1720</v>
      </c>
    </row>
    <row r="139" spans="2:3" x14ac:dyDescent="0.25">
      <c r="B139" s="87"/>
      <c r="C139" s="158" t="s">
        <v>1721</v>
      </c>
    </row>
    <row r="140" spans="2:3" ht="75" customHeight="1" x14ac:dyDescent="0.25">
      <c r="B140" s="87"/>
      <c r="C140" s="241" t="s">
        <v>2200</v>
      </c>
    </row>
    <row r="141" spans="2:3" x14ac:dyDescent="0.25">
      <c r="B141" s="87"/>
      <c r="C141" s="334" t="s">
        <v>2538</v>
      </c>
    </row>
    <row r="142" spans="2:3" x14ac:dyDescent="0.25">
      <c r="B142" s="87"/>
    </row>
    <row r="143" spans="2:3" x14ac:dyDescent="0.25">
      <c r="B143" s="87"/>
      <c r="C143" s="17" t="s">
        <v>2333</v>
      </c>
    </row>
    <row r="144" spans="2:3" x14ac:dyDescent="0.25">
      <c r="B144" s="87"/>
      <c r="C144" s="238" t="s">
        <v>2172</v>
      </c>
    </row>
    <row r="145" spans="2:3" x14ac:dyDescent="0.25">
      <c r="B145" s="87"/>
      <c r="C145" s="237" t="s">
        <v>2152</v>
      </c>
    </row>
    <row r="146" spans="2:3" x14ac:dyDescent="0.25">
      <c r="B146" s="87"/>
      <c r="C146" s="237" t="s">
        <v>2153</v>
      </c>
    </row>
    <row r="147" spans="2:3" x14ac:dyDescent="0.25">
      <c r="B147" s="87"/>
      <c r="C147" s="237" t="s">
        <v>2154</v>
      </c>
    </row>
    <row r="148" spans="2:3" x14ac:dyDescent="0.25">
      <c r="B148" s="87"/>
      <c r="C148" s="237" t="s">
        <v>2156</v>
      </c>
    </row>
    <row r="149" spans="2:3" x14ac:dyDescent="0.25">
      <c r="B149" s="87"/>
    </row>
    <row r="150" spans="2:3" x14ac:dyDescent="0.25">
      <c r="B150" s="87"/>
      <c r="C150" s="237" t="s">
        <v>2157</v>
      </c>
    </row>
    <row r="151" spans="2:3" x14ac:dyDescent="0.25">
      <c r="B151" s="87"/>
      <c r="C151" s="237" t="s">
        <v>2158</v>
      </c>
    </row>
    <row r="152" spans="2:3" x14ac:dyDescent="0.25">
      <c r="B152" s="87"/>
      <c r="C152" s="237" t="s">
        <v>2159</v>
      </c>
    </row>
    <row r="153" spans="2:3" x14ac:dyDescent="0.25">
      <c r="B153" s="87"/>
      <c r="C153" s="237" t="s">
        <v>2160</v>
      </c>
    </row>
    <row r="154" spans="2:3" x14ac:dyDescent="0.25">
      <c r="B154" s="87"/>
      <c r="C154" s="237" t="s">
        <v>2161</v>
      </c>
    </row>
    <row r="155" spans="2:3" x14ac:dyDescent="0.25">
      <c r="B155" s="87"/>
    </row>
    <row r="156" spans="2:3" x14ac:dyDescent="0.25">
      <c r="B156" s="87"/>
      <c r="C156" s="17" t="s">
        <v>2347</v>
      </c>
    </row>
    <row r="157" spans="2:3" ht="30" customHeight="1" x14ac:dyDescent="0.25">
      <c r="B157" s="87"/>
      <c r="C157" s="47" t="s">
        <v>1882</v>
      </c>
    </row>
    <row r="158" spans="2:3" ht="30" x14ac:dyDescent="0.25">
      <c r="B158" s="87"/>
      <c r="C158" s="47" t="s">
        <v>1883</v>
      </c>
    </row>
    <row r="159" spans="2:3" x14ac:dyDescent="0.25">
      <c r="B159" s="87"/>
    </row>
    <row r="160" spans="2:3" x14ac:dyDescent="0.25">
      <c r="B160" s="87"/>
      <c r="C160" t="s">
        <v>1595</v>
      </c>
    </row>
    <row r="161" spans="2:3" x14ac:dyDescent="0.25">
      <c r="B161" s="87"/>
      <c r="C161" t="s">
        <v>1596</v>
      </c>
    </row>
    <row r="162" spans="2:3" x14ac:dyDescent="0.25">
      <c r="B162" s="87"/>
      <c r="C162" t="s">
        <v>1597</v>
      </c>
    </row>
    <row r="163" spans="2:3" x14ac:dyDescent="0.25">
      <c r="B163" s="87"/>
      <c r="C163" t="s">
        <v>1598</v>
      </c>
    </row>
    <row r="164" spans="2:3" x14ac:dyDescent="0.25">
      <c r="B164" s="87"/>
      <c r="C164" t="s">
        <v>134</v>
      </c>
    </row>
    <row r="165" spans="2:3" x14ac:dyDescent="0.25">
      <c r="B165" s="87"/>
    </row>
    <row r="166" spans="2:3" x14ac:dyDescent="0.25">
      <c r="B166" s="87"/>
      <c r="C166" t="s">
        <v>1599</v>
      </c>
    </row>
    <row r="167" spans="2:3" x14ac:dyDescent="0.25">
      <c r="B167" s="87"/>
    </row>
    <row r="168" spans="2:3" x14ac:dyDescent="0.25">
      <c r="B168" s="87"/>
      <c r="C168" s="17" t="s">
        <v>2348</v>
      </c>
    </row>
    <row r="169" spans="2:3" x14ac:dyDescent="0.25">
      <c r="B169" s="87"/>
      <c r="C169" s="17" t="s">
        <v>2336</v>
      </c>
    </row>
    <row r="170" spans="2:3" ht="45" x14ac:dyDescent="0.25">
      <c r="B170" s="87"/>
      <c r="C170" s="165" t="s">
        <v>1814</v>
      </c>
    </row>
    <row r="171" spans="2:3" x14ac:dyDescent="0.25">
      <c r="B171" s="87"/>
      <c r="C171" s="17"/>
    </row>
    <row r="172" spans="2:3" x14ac:dyDescent="0.25">
      <c r="B172" s="87"/>
      <c r="C172" s="158" t="s">
        <v>1722</v>
      </c>
    </row>
    <row r="173" spans="2:3" x14ac:dyDescent="0.25">
      <c r="B173" s="87"/>
      <c r="C173" s="131" t="s">
        <v>769</v>
      </c>
    </row>
    <row r="174" spans="2:3" x14ac:dyDescent="0.25">
      <c r="B174" s="87"/>
      <c r="C174" s="131" t="s">
        <v>770</v>
      </c>
    </row>
    <row r="175" spans="2:3" x14ac:dyDescent="0.25">
      <c r="B175" s="87"/>
      <c r="C175" s="17"/>
    </row>
    <row r="176" spans="2:3" ht="30" x14ac:dyDescent="0.25">
      <c r="B176" s="87"/>
      <c r="C176" s="159" t="s">
        <v>1723</v>
      </c>
    </row>
    <row r="177" spans="2:3" x14ac:dyDescent="0.25">
      <c r="B177" s="87"/>
      <c r="C177" s="158" t="s">
        <v>1724</v>
      </c>
    </row>
    <row r="178" spans="2:3" x14ac:dyDescent="0.25">
      <c r="B178" s="87"/>
      <c r="C178" s="158" t="s">
        <v>1725</v>
      </c>
    </row>
    <row r="179" spans="2:3" x14ac:dyDescent="0.25">
      <c r="B179" s="87"/>
      <c r="C179" s="158" t="s">
        <v>1726</v>
      </c>
    </row>
    <row r="180" spans="2:3" x14ac:dyDescent="0.25">
      <c r="B180" s="87"/>
      <c r="C180" s="160" t="s">
        <v>1727</v>
      </c>
    </row>
    <row r="181" spans="2:3" x14ac:dyDescent="0.25">
      <c r="B181" s="87"/>
      <c r="C181" s="163" t="s">
        <v>1791</v>
      </c>
    </row>
    <row r="182" spans="2:3" ht="30" x14ac:dyDescent="0.25">
      <c r="B182" s="87"/>
      <c r="C182" s="161" t="s">
        <v>1792</v>
      </c>
    </row>
    <row r="183" spans="2:3" x14ac:dyDescent="0.25">
      <c r="B183" s="87"/>
      <c r="C183" s="164" t="s">
        <v>1793</v>
      </c>
    </row>
    <row r="184" spans="2:3" x14ac:dyDescent="0.25">
      <c r="B184" s="87"/>
      <c r="C184" s="160" t="s">
        <v>1728</v>
      </c>
    </row>
    <row r="185" spans="2:3" x14ac:dyDescent="0.25">
      <c r="B185" s="87"/>
      <c r="C185" s="160" t="s">
        <v>1729</v>
      </c>
    </row>
    <row r="186" spans="2:3" x14ac:dyDescent="0.25">
      <c r="B186" s="87"/>
      <c r="C186" s="158" t="s">
        <v>1730</v>
      </c>
    </row>
    <row r="187" spans="2:3" x14ac:dyDescent="0.25">
      <c r="B187" s="87"/>
      <c r="C187" s="17"/>
    </row>
    <row r="188" spans="2:3" x14ac:dyDescent="0.25">
      <c r="B188" s="87"/>
      <c r="C188" s="158" t="s">
        <v>1731</v>
      </c>
    </row>
    <row r="189" spans="2:3" x14ac:dyDescent="0.25">
      <c r="B189" s="87"/>
      <c r="C189" s="158" t="s">
        <v>1732</v>
      </c>
    </row>
    <row r="190" spans="2:3" x14ac:dyDescent="0.25">
      <c r="B190" s="87"/>
      <c r="C190" s="89"/>
    </row>
    <row r="191" spans="2:3" x14ac:dyDescent="0.25">
      <c r="B191" s="87"/>
      <c r="C191" s="158" t="s">
        <v>1733</v>
      </c>
    </row>
    <row r="192" spans="2:3" x14ac:dyDescent="0.25">
      <c r="B192" s="87"/>
      <c r="C192" s="17"/>
    </row>
    <row r="193" spans="2:3" x14ac:dyDescent="0.25">
      <c r="B193" s="87"/>
      <c r="C193" s="89" t="s">
        <v>686</v>
      </c>
    </row>
    <row r="194" spans="2:3" x14ac:dyDescent="0.25">
      <c r="B194" s="87"/>
      <c r="C194" s="158" t="s">
        <v>1734</v>
      </c>
    </row>
    <row r="195" spans="2:3" x14ac:dyDescent="0.25">
      <c r="B195" s="87"/>
      <c r="C195" s="192" t="s">
        <v>1840</v>
      </c>
    </row>
    <row r="196" spans="2:3" x14ac:dyDescent="0.25">
      <c r="B196" s="87"/>
      <c r="C196" s="158" t="s">
        <v>1735</v>
      </c>
    </row>
    <row r="197" spans="2:3" x14ac:dyDescent="0.25">
      <c r="B197" s="87"/>
      <c r="C197" s="158" t="s">
        <v>1736</v>
      </c>
    </row>
    <row r="198" spans="2:3" x14ac:dyDescent="0.25">
      <c r="B198" s="87"/>
      <c r="C198" s="17"/>
    </row>
    <row r="199" spans="2:3" x14ac:dyDescent="0.25">
      <c r="B199" s="87"/>
      <c r="C199" s="158" t="s">
        <v>1677</v>
      </c>
    </row>
    <row r="200" spans="2:3" x14ac:dyDescent="0.25">
      <c r="B200" s="87"/>
      <c r="C200" s="158" t="s">
        <v>1737</v>
      </c>
    </row>
    <row r="201" spans="2:3" x14ac:dyDescent="0.25">
      <c r="B201" s="87"/>
      <c r="C201" s="158" t="s">
        <v>1738</v>
      </c>
    </row>
    <row r="202" spans="2:3" x14ac:dyDescent="0.25">
      <c r="B202" s="87"/>
      <c r="C202" s="158" t="s">
        <v>1739</v>
      </c>
    </row>
    <row r="203" spans="2:3" x14ac:dyDescent="0.25">
      <c r="B203" s="87"/>
      <c r="C203" s="158" t="s">
        <v>1740</v>
      </c>
    </row>
    <row r="204" spans="2:3" x14ac:dyDescent="0.25">
      <c r="B204" s="87"/>
      <c r="C204" s="17"/>
    </row>
    <row r="205" spans="2:3" x14ac:dyDescent="0.25">
      <c r="B205" s="87"/>
      <c r="C205" s="89" t="s">
        <v>692</v>
      </c>
    </row>
    <row r="206" spans="2:3" x14ac:dyDescent="0.25">
      <c r="B206" s="87"/>
      <c r="C206" s="158" t="s">
        <v>1741</v>
      </c>
    </row>
    <row r="207" spans="2:3" x14ac:dyDescent="0.25">
      <c r="B207" s="87"/>
      <c r="C207" s="158" t="s">
        <v>1742</v>
      </c>
    </row>
    <row r="208" spans="2:3" x14ac:dyDescent="0.25">
      <c r="B208" s="87"/>
      <c r="C208" s="17"/>
    </row>
    <row r="209" spans="2:3" x14ac:dyDescent="0.25">
      <c r="B209" s="87"/>
      <c r="C209" s="158" t="s">
        <v>1743</v>
      </c>
    </row>
    <row r="210" spans="2:3" x14ac:dyDescent="0.25">
      <c r="B210" s="87"/>
      <c r="C210" s="158" t="s">
        <v>1744</v>
      </c>
    </row>
    <row r="211" spans="2:3" x14ac:dyDescent="0.25">
      <c r="B211" s="87"/>
      <c r="C211" s="158" t="s">
        <v>1745</v>
      </c>
    </row>
    <row r="212" spans="2:3" x14ac:dyDescent="0.25">
      <c r="B212" s="87"/>
      <c r="C212" s="89"/>
    </row>
    <row r="213" spans="2:3" x14ac:dyDescent="0.25">
      <c r="B213" s="87"/>
      <c r="C213" s="17" t="s">
        <v>2690</v>
      </c>
    </row>
    <row r="214" spans="2:3" ht="45" x14ac:dyDescent="0.25">
      <c r="B214" s="87"/>
      <c r="C214" s="47" t="s">
        <v>1607</v>
      </c>
    </row>
    <row r="215" spans="2:3" x14ac:dyDescent="0.25">
      <c r="B215" s="87"/>
      <c r="C215" t="s">
        <v>1608</v>
      </c>
    </row>
    <row r="216" spans="2:3" x14ac:dyDescent="0.25">
      <c r="B216" s="87"/>
      <c r="C216" t="s">
        <v>1609</v>
      </c>
    </row>
    <row r="217" spans="2:3" x14ac:dyDescent="0.25">
      <c r="B217" s="87"/>
      <c r="C217" t="s">
        <v>1599</v>
      </c>
    </row>
    <row r="218" spans="2:3" x14ac:dyDescent="0.25">
      <c r="B218" s="87"/>
    </row>
    <row r="219" spans="2:3" x14ac:dyDescent="0.25">
      <c r="B219" s="87"/>
      <c r="C219" s="17" t="s">
        <v>2695</v>
      </c>
    </row>
    <row r="220" spans="2:3" x14ac:dyDescent="0.25">
      <c r="B220" s="87"/>
      <c r="C220" t="s">
        <v>1746</v>
      </c>
    </row>
    <row r="221" spans="2:3" x14ac:dyDescent="0.25">
      <c r="B221" s="87"/>
    </row>
    <row r="222" spans="2:3" x14ac:dyDescent="0.25">
      <c r="B222" s="87"/>
      <c r="C222" t="s">
        <v>1747</v>
      </c>
    </row>
    <row r="223" spans="2:3" ht="30" x14ac:dyDescent="0.25">
      <c r="B223" s="87"/>
      <c r="C223" s="47" t="s">
        <v>1806</v>
      </c>
    </row>
    <row r="224" spans="2:3" ht="45" x14ac:dyDescent="0.25">
      <c r="B224" s="87"/>
      <c r="C224" s="47" t="s">
        <v>1807</v>
      </c>
    </row>
    <row r="225" spans="2:3" x14ac:dyDescent="0.25">
      <c r="B225" s="87"/>
      <c r="C225" t="s">
        <v>1748</v>
      </c>
    </row>
    <row r="226" spans="2:3" x14ac:dyDescent="0.25">
      <c r="B226" s="87"/>
    </row>
    <row r="227" spans="2:3" x14ac:dyDescent="0.25">
      <c r="B227" s="87"/>
      <c r="C227" s="17" t="s">
        <v>2696</v>
      </c>
    </row>
    <row r="228" spans="2:3" x14ac:dyDescent="0.25">
      <c r="B228" s="87"/>
      <c r="C228" t="s">
        <v>1749</v>
      </c>
    </row>
    <row r="229" spans="2:3" x14ac:dyDescent="0.25">
      <c r="B229" s="87"/>
    </row>
    <row r="230" spans="2:3" x14ac:dyDescent="0.25">
      <c r="B230" s="87"/>
      <c r="C230" t="s">
        <v>1747</v>
      </c>
    </row>
    <row r="231" spans="2:3" ht="30" x14ac:dyDescent="0.25">
      <c r="B231" s="87"/>
      <c r="C231" s="47" t="s">
        <v>1808</v>
      </c>
    </row>
    <row r="232" spans="2:3" x14ac:dyDescent="0.25">
      <c r="B232" s="87"/>
      <c r="C232" t="s">
        <v>1750</v>
      </c>
    </row>
    <row r="233" spans="2:3" ht="45" x14ac:dyDescent="0.25">
      <c r="B233" s="87"/>
      <c r="C233" s="47" t="s">
        <v>1809</v>
      </c>
    </row>
    <row r="234" spans="2:3" x14ac:dyDescent="0.25">
      <c r="B234" s="87"/>
      <c r="C234" t="s">
        <v>1751</v>
      </c>
    </row>
    <row r="235" spans="2:3" x14ac:dyDescent="0.25">
      <c r="B235" s="87"/>
      <c r="C235" t="s">
        <v>1810</v>
      </c>
    </row>
    <row r="236" spans="2:3" x14ac:dyDescent="0.25">
      <c r="B236" s="87"/>
    </row>
    <row r="237" spans="2:3" x14ac:dyDescent="0.25">
      <c r="B237" s="87"/>
      <c r="C237" s="17" t="s">
        <v>2697</v>
      </c>
    </row>
    <row r="238" spans="2:3" ht="30" x14ac:dyDescent="0.25">
      <c r="B238" s="87"/>
      <c r="C238" s="47" t="s">
        <v>2092</v>
      </c>
    </row>
    <row r="239" spans="2:3" x14ac:dyDescent="0.25">
      <c r="B239" s="87"/>
    </row>
    <row r="240" spans="2:3" x14ac:dyDescent="0.25">
      <c r="B240" s="87"/>
      <c r="C240" t="s">
        <v>1252</v>
      </c>
    </row>
    <row r="241" spans="2:3" x14ac:dyDescent="0.25">
      <c r="B241" s="87"/>
      <c r="C241" t="s">
        <v>1761</v>
      </c>
    </row>
    <row r="242" spans="2:3" x14ac:dyDescent="0.25">
      <c r="B242" s="87"/>
      <c r="C242" t="s">
        <v>2093</v>
      </c>
    </row>
    <row r="243" spans="2:3" x14ac:dyDescent="0.25">
      <c r="B243" s="87"/>
      <c r="C243" t="s">
        <v>341</v>
      </c>
    </row>
    <row r="244" spans="2:3" x14ac:dyDescent="0.25">
      <c r="B244" s="87"/>
      <c r="C244" t="s">
        <v>1762</v>
      </c>
    </row>
    <row r="245" spans="2:3" x14ac:dyDescent="0.25">
      <c r="B245" s="87"/>
    </row>
    <row r="246" spans="2:3" x14ac:dyDescent="0.25">
      <c r="B246" s="87"/>
      <c r="C246" s="17" t="s">
        <v>2694</v>
      </c>
    </row>
    <row r="247" spans="2:3" ht="30" x14ac:dyDescent="0.25">
      <c r="B247" s="87"/>
      <c r="C247" s="47" t="s">
        <v>1764</v>
      </c>
    </row>
    <row r="248" spans="2:3" x14ac:dyDescent="0.25">
      <c r="B248" s="87"/>
    </row>
    <row r="249" spans="2:3" x14ac:dyDescent="0.25">
      <c r="B249" s="87"/>
      <c r="C249" t="s">
        <v>1252</v>
      </c>
    </row>
    <row r="250" spans="2:3" x14ac:dyDescent="0.25">
      <c r="B250" s="87"/>
      <c r="C250" t="s">
        <v>1752</v>
      </c>
    </row>
    <row r="251" spans="2:3" x14ac:dyDescent="0.25">
      <c r="B251" s="87"/>
      <c r="C251" t="s">
        <v>1753</v>
      </c>
    </row>
    <row r="252" spans="2:3" x14ac:dyDescent="0.25">
      <c r="B252" s="87"/>
      <c r="C252" t="s">
        <v>1754</v>
      </c>
    </row>
    <row r="253" spans="2:3" x14ac:dyDescent="0.25">
      <c r="B253" s="87"/>
      <c r="C253" s="34" t="s">
        <v>1755</v>
      </c>
    </row>
    <row r="254" spans="2:3" x14ac:dyDescent="0.25">
      <c r="B254" s="87"/>
      <c r="C254" s="34" t="s">
        <v>1756</v>
      </c>
    </row>
    <row r="255" spans="2:3" x14ac:dyDescent="0.25">
      <c r="B255" s="87"/>
      <c r="C255" s="34" t="s">
        <v>1757</v>
      </c>
    </row>
    <row r="256" spans="2:3" x14ac:dyDescent="0.25">
      <c r="B256" s="87"/>
      <c r="C256" t="s">
        <v>341</v>
      </c>
    </row>
    <row r="257" spans="2:3" x14ac:dyDescent="0.25">
      <c r="B257" s="87"/>
    </row>
    <row r="258" spans="2:3" x14ac:dyDescent="0.25">
      <c r="B258" s="87"/>
      <c r="C258" t="s">
        <v>1758</v>
      </c>
    </row>
    <row r="259" spans="2:3" x14ac:dyDescent="0.25">
      <c r="B259" s="87"/>
      <c r="C259" t="s">
        <v>1759</v>
      </c>
    </row>
    <row r="260" spans="2:3" x14ac:dyDescent="0.25">
      <c r="B260" s="87"/>
      <c r="C260" t="s">
        <v>341</v>
      </c>
    </row>
    <row r="261" spans="2:3" x14ac:dyDescent="0.25">
      <c r="B261" s="87"/>
      <c r="C261" t="s">
        <v>1760</v>
      </c>
    </row>
    <row r="262" spans="2:3" x14ac:dyDescent="0.25">
      <c r="B262" s="87"/>
    </row>
    <row r="263" spans="2:3" x14ac:dyDescent="0.25">
      <c r="B263" s="87"/>
      <c r="C263" t="s">
        <v>1765</v>
      </c>
    </row>
    <row r="264" spans="2:3" x14ac:dyDescent="0.25">
      <c r="B264" s="87"/>
      <c r="C264" t="s">
        <v>1766</v>
      </c>
    </row>
    <row r="265" spans="2:3" x14ac:dyDescent="0.25">
      <c r="B265" s="87"/>
      <c r="C265" t="s">
        <v>1767</v>
      </c>
    </row>
    <row r="266" spans="2:3" ht="30" x14ac:dyDescent="0.25">
      <c r="B266" s="87"/>
      <c r="C266" s="47" t="s">
        <v>1768</v>
      </c>
    </row>
    <row r="267" spans="2:3" x14ac:dyDescent="0.25">
      <c r="B267" s="87"/>
      <c r="C267" t="s">
        <v>341</v>
      </c>
    </row>
    <row r="268" spans="2:3" x14ac:dyDescent="0.25">
      <c r="B268" s="87"/>
      <c r="C268" t="s">
        <v>1762</v>
      </c>
    </row>
    <row r="269" spans="2:3" x14ac:dyDescent="0.25">
      <c r="B269" s="87"/>
      <c r="C269" t="s">
        <v>1769</v>
      </c>
    </row>
    <row r="270" spans="2:3" x14ac:dyDescent="0.25">
      <c r="B270" s="87"/>
      <c r="C270" t="s">
        <v>1677</v>
      </c>
    </row>
    <row r="271" spans="2:3" x14ac:dyDescent="0.25">
      <c r="B271" s="87"/>
      <c r="C271" t="s">
        <v>1770</v>
      </c>
    </row>
    <row r="272" spans="2:3" x14ac:dyDescent="0.25">
      <c r="B272" s="87"/>
      <c r="C272" t="s">
        <v>1805</v>
      </c>
    </row>
    <row r="273" spans="2:3" ht="45" customHeight="1" x14ac:dyDescent="0.25">
      <c r="B273" s="87"/>
      <c r="C273" s="47" t="s">
        <v>1794</v>
      </c>
    </row>
    <row r="274" spans="2:3" x14ac:dyDescent="0.25">
      <c r="B274" s="87"/>
    </row>
    <row r="275" spans="2:3" x14ac:dyDescent="0.25">
      <c r="B275" s="87"/>
      <c r="C275" t="s">
        <v>1763</v>
      </c>
    </row>
    <row r="276" spans="2:3" x14ac:dyDescent="0.25">
      <c r="B276" s="87"/>
    </row>
    <row r="277" spans="2:3" x14ac:dyDescent="0.25">
      <c r="B277" s="87"/>
      <c r="C277" s="17" t="s">
        <v>2349</v>
      </c>
    </row>
    <row r="278" spans="2:3" ht="30" x14ac:dyDescent="0.25">
      <c r="B278" s="87"/>
      <c r="C278" s="47" t="s">
        <v>1610</v>
      </c>
    </row>
    <row r="279" spans="2:3" x14ac:dyDescent="0.25">
      <c r="B279" s="87"/>
    </row>
    <row r="280" spans="2:3" x14ac:dyDescent="0.25">
      <c r="B280" s="87"/>
      <c r="C280" t="s">
        <v>1611</v>
      </c>
    </row>
    <row r="281" spans="2:3" x14ac:dyDescent="0.25">
      <c r="B281" s="87"/>
      <c r="C281" t="s">
        <v>1612</v>
      </c>
    </row>
    <row r="282" spans="2:3" x14ac:dyDescent="0.25">
      <c r="B282" s="87"/>
      <c r="C282" t="s">
        <v>1613</v>
      </c>
    </row>
    <row r="283" spans="2:3" x14ac:dyDescent="0.25">
      <c r="B283" s="87"/>
      <c r="C283" t="s">
        <v>1615</v>
      </c>
    </row>
    <row r="284" spans="2:3" x14ac:dyDescent="0.25">
      <c r="B284" s="87"/>
      <c r="C284" t="s">
        <v>1614</v>
      </c>
    </row>
    <row r="285" spans="2:3" x14ac:dyDescent="0.25">
      <c r="B285" s="87"/>
    </row>
    <row r="286" spans="2:3" ht="45" x14ac:dyDescent="0.25">
      <c r="B286" s="87"/>
      <c r="C286" s="47" t="s">
        <v>1617</v>
      </c>
    </row>
    <row r="287" spans="2:3" x14ac:dyDescent="0.25">
      <c r="B287" s="87"/>
    </row>
    <row r="288" spans="2:3" x14ac:dyDescent="0.25">
      <c r="B288" s="87"/>
      <c r="C288" s="17" t="s">
        <v>2350</v>
      </c>
    </row>
    <row r="289" spans="2:3" x14ac:dyDescent="0.25">
      <c r="B289" s="87"/>
      <c r="C289" s="17" t="s">
        <v>2351</v>
      </c>
    </row>
    <row r="290" spans="2:3" x14ac:dyDescent="0.25">
      <c r="B290" s="87"/>
      <c r="C290" t="s">
        <v>1771</v>
      </c>
    </row>
    <row r="291" spans="2:3" x14ac:dyDescent="0.25">
      <c r="B291" s="87"/>
    </row>
    <row r="292" spans="2:3" x14ac:dyDescent="0.25">
      <c r="B292" s="87"/>
      <c r="C292" t="s">
        <v>1772</v>
      </c>
    </row>
    <row r="293" spans="2:3" x14ac:dyDescent="0.25">
      <c r="B293" s="87"/>
      <c r="C293" t="s">
        <v>1773</v>
      </c>
    </row>
    <row r="294" spans="2:3" x14ac:dyDescent="0.25">
      <c r="B294" s="87"/>
      <c r="C294" t="s">
        <v>1795</v>
      </c>
    </row>
    <row r="295" spans="2:3" x14ac:dyDescent="0.25">
      <c r="B295" s="87"/>
      <c r="C295" t="s">
        <v>1774</v>
      </c>
    </row>
    <row r="296" spans="2:3" x14ac:dyDescent="0.25">
      <c r="B296" s="87"/>
    </row>
    <row r="297" spans="2:3" x14ac:dyDescent="0.25">
      <c r="B297" s="87"/>
      <c r="C297" s="17" t="s">
        <v>2352</v>
      </c>
    </row>
    <row r="298" spans="2:3" ht="30" x14ac:dyDescent="0.25">
      <c r="B298" s="87"/>
      <c r="C298" s="47" t="s">
        <v>1620</v>
      </c>
    </row>
    <row r="299" spans="2:3" x14ac:dyDescent="0.25">
      <c r="B299" s="87"/>
    </row>
    <row r="300" spans="2:3" x14ac:dyDescent="0.25">
      <c r="B300" s="87"/>
      <c r="C300" t="s">
        <v>1440</v>
      </c>
    </row>
    <row r="301" spans="2:3" x14ac:dyDescent="0.25">
      <c r="B301" s="87"/>
      <c r="C301" t="s">
        <v>1622</v>
      </c>
    </row>
    <row r="302" spans="2:3" x14ac:dyDescent="0.25">
      <c r="B302" s="87"/>
      <c r="C302" t="s">
        <v>1623</v>
      </c>
    </row>
    <row r="303" spans="2:3" x14ac:dyDescent="0.25">
      <c r="B303" s="87"/>
    </row>
    <row r="304" spans="2:3" x14ac:dyDescent="0.25">
      <c r="B304" s="87"/>
      <c r="C304" t="s">
        <v>1485</v>
      </c>
    </row>
    <row r="305" spans="2:3" x14ac:dyDescent="0.25">
      <c r="B305" s="87"/>
      <c r="C305" t="s">
        <v>1621</v>
      </c>
    </row>
    <row r="306" spans="2:3" x14ac:dyDescent="0.25">
      <c r="B306" s="87"/>
      <c r="C306" t="s">
        <v>1626</v>
      </c>
    </row>
    <row r="307" spans="2:3" x14ac:dyDescent="0.25">
      <c r="B307" s="87"/>
      <c r="C307" t="s">
        <v>1627</v>
      </c>
    </row>
    <row r="308" spans="2:3" ht="30" x14ac:dyDescent="0.25">
      <c r="B308" s="87"/>
      <c r="C308" s="47" t="s">
        <v>1628</v>
      </c>
    </row>
    <row r="309" spans="2:3" x14ac:dyDescent="0.25">
      <c r="B309" s="87"/>
    </row>
    <row r="310" spans="2:3" x14ac:dyDescent="0.25">
      <c r="B310" s="87"/>
      <c r="C310" t="s">
        <v>1629</v>
      </c>
    </row>
    <row r="311" spans="2:3" x14ac:dyDescent="0.25">
      <c r="B311" s="87"/>
    </row>
    <row r="312" spans="2:3" x14ac:dyDescent="0.25">
      <c r="B312" s="87"/>
      <c r="C312" s="17" t="s">
        <v>2353</v>
      </c>
    </row>
    <row r="313" spans="2:3" ht="30" x14ac:dyDescent="0.25">
      <c r="B313" s="87"/>
      <c r="C313" s="47" t="s">
        <v>1796</v>
      </c>
    </row>
    <row r="314" spans="2:3" x14ac:dyDescent="0.25">
      <c r="B314" s="87"/>
      <c r="C314" s="47"/>
    </row>
    <row r="315" spans="2:3" x14ac:dyDescent="0.25">
      <c r="B315" s="87"/>
      <c r="C315" t="s">
        <v>1252</v>
      </c>
    </row>
    <row r="316" spans="2:3" x14ac:dyDescent="0.25">
      <c r="B316" s="87"/>
      <c r="C316" t="s">
        <v>1775</v>
      </c>
    </row>
    <row r="317" spans="2:3" x14ac:dyDescent="0.25">
      <c r="B317" s="87"/>
      <c r="C317" t="s">
        <v>1776</v>
      </c>
    </row>
    <row r="318" spans="2:3" x14ac:dyDescent="0.25">
      <c r="B318" s="87"/>
      <c r="C318" t="s">
        <v>1777</v>
      </c>
    </row>
    <row r="319" spans="2:3" x14ac:dyDescent="0.25">
      <c r="B319" s="87"/>
      <c r="C319" t="s">
        <v>1778</v>
      </c>
    </row>
    <row r="320" spans="2:3" ht="75" x14ac:dyDescent="0.25">
      <c r="B320" s="87"/>
      <c r="C320" s="47" t="s">
        <v>1872</v>
      </c>
    </row>
    <row r="321" spans="2:3" x14ac:dyDescent="0.25">
      <c r="B321" s="87"/>
    </row>
    <row r="322" spans="2:3" x14ac:dyDescent="0.25">
      <c r="B322" s="87"/>
      <c r="C322" s="17" t="s">
        <v>2354</v>
      </c>
    </row>
    <row r="323" spans="2:3" x14ac:dyDescent="0.25">
      <c r="B323" s="87"/>
      <c r="C323" t="s">
        <v>2197</v>
      </c>
    </row>
    <row r="324" spans="2:3" x14ac:dyDescent="0.25">
      <c r="B324" s="87"/>
      <c r="C324" t="s">
        <v>1630</v>
      </c>
    </row>
    <row r="325" spans="2:3" x14ac:dyDescent="0.25">
      <c r="B325" s="87"/>
      <c r="C325" t="s">
        <v>1631</v>
      </c>
    </row>
    <row r="326" spans="2:3" x14ac:dyDescent="0.25">
      <c r="B326" s="87"/>
    </row>
    <row r="327" spans="2:3" x14ac:dyDescent="0.25">
      <c r="B327" s="87"/>
      <c r="C327" s="17" t="s">
        <v>2355</v>
      </c>
    </row>
    <row r="328" spans="2:3" ht="30" x14ac:dyDescent="0.25">
      <c r="B328" s="87"/>
      <c r="C328" s="47" t="s">
        <v>1634</v>
      </c>
    </row>
    <row r="329" spans="2:3" x14ac:dyDescent="0.25">
      <c r="B329" s="87"/>
      <c r="C329" t="s">
        <v>1635</v>
      </c>
    </row>
    <row r="330" spans="2:3" x14ac:dyDescent="0.25">
      <c r="B330" s="87"/>
      <c r="C330" t="s">
        <v>1609</v>
      </c>
    </row>
    <row r="331" spans="2:3" x14ac:dyDescent="0.25">
      <c r="B331" s="87"/>
      <c r="C331" t="s">
        <v>1636</v>
      </c>
    </row>
    <row r="332" spans="2:3" x14ac:dyDescent="0.25">
      <c r="B332" s="87"/>
    </row>
    <row r="333" spans="2:3" x14ac:dyDescent="0.25">
      <c r="B333" s="87"/>
      <c r="C333" s="17" t="s">
        <v>2356</v>
      </c>
    </row>
    <row r="334" spans="2:3" x14ac:dyDescent="0.25">
      <c r="B334" s="87"/>
      <c r="C334" s="17" t="s">
        <v>2345</v>
      </c>
    </row>
    <row r="335" spans="2:3" x14ac:dyDescent="0.25">
      <c r="B335" s="87"/>
      <c r="C335" t="s">
        <v>1804</v>
      </c>
    </row>
    <row r="336" spans="2:3" x14ac:dyDescent="0.25">
      <c r="B336" s="87"/>
    </row>
    <row r="337" spans="2:3" x14ac:dyDescent="0.25">
      <c r="B337" s="87"/>
      <c r="C337" t="s">
        <v>1252</v>
      </c>
    </row>
    <row r="338" spans="2:3" x14ac:dyDescent="0.25">
      <c r="B338" s="87"/>
      <c r="C338" t="s">
        <v>1779</v>
      </c>
    </row>
    <row r="339" spans="2:3" x14ac:dyDescent="0.25">
      <c r="B339" s="87"/>
      <c r="C339" t="s">
        <v>1780</v>
      </c>
    </row>
    <row r="340" spans="2:3" x14ac:dyDescent="0.25">
      <c r="B340" s="87"/>
      <c r="C340" t="s">
        <v>1781</v>
      </c>
    </row>
    <row r="341" spans="2:3" x14ac:dyDescent="0.25">
      <c r="B341" s="87"/>
      <c r="C341" t="s">
        <v>1782</v>
      </c>
    </row>
    <row r="342" spans="2:3" x14ac:dyDescent="0.25">
      <c r="B342" s="87"/>
      <c r="C342" t="s">
        <v>1783</v>
      </c>
    </row>
    <row r="343" spans="2:3" x14ac:dyDescent="0.25">
      <c r="B343" s="87"/>
      <c r="C343" t="s">
        <v>1784</v>
      </c>
    </row>
    <row r="344" spans="2:3" x14ac:dyDescent="0.25">
      <c r="B344" s="87"/>
    </row>
    <row r="345" spans="2:3" x14ac:dyDescent="0.25">
      <c r="B345" s="87"/>
      <c r="C345" s="17" t="s">
        <v>2357</v>
      </c>
    </row>
    <row r="346" spans="2:3" x14ac:dyDescent="0.25">
      <c r="B346" s="87"/>
      <c r="C346" t="s">
        <v>1785</v>
      </c>
    </row>
    <row r="347" spans="2:3" x14ac:dyDescent="0.25">
      <c r="B347" s="87"/>
      <c r="C347" t="s">
        <v>1786</v>
      </c>
    </row>
    <row r="348" spans="2:3" x14ac:dyDescent="0.25">
      <c r="B348" s="87"/>
      <c r="C348" t="s">
        <v>1797</v>
      </c>
    </row>
    <row r="349" spans="2:3" x14ac:dyDescent="0.25">
      <c r="B349" s="87"/>
      <c r="C349" t="s">
        <v>1787</v>
      </c>
    </row>
    <row r="350" spans="2:3" x14ac:dyDescent="0.25">
      <c r="B350" s="87"/>
    </row>
    <row r="351" spans="2:3" x14ac:dyDescent="0.25">
      <c r="B351" s="87"/>
      <c r="C351" s="17" t="s">
        <v>2505</v>
      </c>
    </row>
    <row r="352" spans="2:3" x14ac:dyDescent="0.25">
      <c r="B352" s="87"/>
      <c r="C352" s="17" t="s">
        <v>2506</v>
      </c>
    </row>
    <row r="353" spans="2:3" x14ac:dyDescent="0.25">
      <c r="B353" s="87"/>
      <c r="C353" t="s">
        <v>1650</v>
      </c>
    </row>
    <row r="354" spans="2:3" x14ac:dyDescent="0.25">
      <c r="B354" s="87"/>
    </row>
    <row r="355" spans="2:3" x14ac:dyDescent="0.25">
      <c r="B355" s="87"/>
      <c r="C355" t="s">
        <v>1651</v>
      </c>
    </row>
    <row r="356" spans="2:3" x14ac:dyDescent="0.25">
      <c r="B356" s="87"/>
      <c r="C356" t="s">
        <v>1612</v>
      </c>
    </row>
    <row r="357" spans="2:3" x14ac:dyDescent="0.25">
      <c r="B357" s="87"/>
      <c r="C357" t="s">
        <v>372</v>
      </c>
    </row>
    <row r="358" spans="2:3" x14ac:dyDescent="0.25">
      <c r="B358" s="87"/>
    </row>
    <row r="359" spans="2:3" x14ac:dyDescent="0.25">
      <c r="B359" s="87"/>
      <c r="C359" s="17" t="s">
        <v>2507</v>
      </c>
    </row>
    <row r="360" spans="2:3" x14ac:dyDescent="0.25">
      <c r="B360" s="87"/>
      <c r="C360" t="s">
        <v>1652</v>
      </c>
    </row>
    <row r="361" spans="2:3" x14ac:dyDescent="0.25">
      <c r="B361" s="87"/>
    </row>
    <row r="362" spans="2:3" x14ac:dyDescent="0.25">
      <c r="B362" s="87"/>
      <c r="C362" t="s">
        <v>1653</v>
      </c>
    </row>
    <row r="363" spans="2:3" x14ac:dyDescent="0.25">
      <c r="B363" s="87"/>
      <c r="C363" t="s">
        <v>1631</v>
      </c>
    </row>
    <row r="364" spans="2:3" x14ac:dyDescent="0.25">
      <c r="B364" s="87"/>
      <c r="C364" t="s">
        <v>1654</v>
      </c>
    </row>
    <row r="365" spans="2:3" x14ac:dyDescent="0.25">
      <c r="B365" s="87"/>
    </row>
    <row r="366" spans="2:3" x14ac:dyDescent="0.25">
      <c r="B366" s="87"/>
      <c r="C366" s="17" t="s">
        <v>2508</v>
      </c>
    </row>
    <row r="367" spans="2:3" ht="30" x14ac:dyDescent="0.25">
      <c r="B367" s="87"/>
      <c r="C367" s="155" t="s">
        <v>1655</v>
      </c>
    </row>
    <row r="368" spans="2:3" x14ac:dyDescent="0.25">
      <c r="B368" s="87"/>
      <c r="C368" s="99"/>
    </row>
    <row r="369" spans="2:3" ht="30" x14ac:dyDescent="0.25">
      <c r="B369" s="87"/>
      <c r="C369" s="155" t="s">
        <v>1657</v>
      </c>
    </row>
    <row r="370" spans="2:3" x14ac:dyDescent="0.25">
      <c r="B370" s="87"/>
    </row>
    <row r="371" spans="2:3" x14ac:dyDescent="0.25">
      <c r="B371" s="87"/>
      <c r="C371" s="17" t="s">
        <v>2509</v>
      </c>
    </row>
    <row r="372" spans="2:3" ht="30" x14ac:dyDescent="0.25">
      <c r="B372" s="87"/>
      <c r="C372" s="47" t="s">
        <v>2280</v>
      </c>
    </row>
    <row r="373" spans="2:3" x14ac:dyDescent="0.25">
      <c r="B373" s="87"/>
    </row>
    <row r="374" spans="2:3" x14ac:dyDescent="0.25">
      <c r="B374" s="87"/>
      <c r="C374" t="s">
        <v>1638</v>
      </c>
    </row>
    <row r="375" spans="2:3" ht="45" x14ac:dyDescent="0.25">
      <c r="B375" s="87"/>
      <c r="C375" s="47" t="s">
        <v>2281</v>
      </c>
    </row>
    <row r="376" spans="2:3" x14ac:dyDescent="0.25">
      <c r="B376" s="87"/>
      <c r="C376" s="32"/>
    </row>
    <row r="377" spans="2:3" x14ac:dyDescent="0.25">
      <c r="B377" s="87"/>
      <c r="C377" t="s">
        <v>1639</v>
      </c>
    </row>
    <row r="378" spans="2:3" ht="60" x14ac:dyDescent="0.25">
      <c r="B378" s="87"/>
      <c r="C378" s="47" t="s">
        <v>2214</v>
      </c>
    </row>
    <row r="379" spans="2:3" x14ac:dyDescent="0.25">
      <c r="B379" s="87"/>
    </row>
    <row r="380" spans="2:3" x14ac:dyDescent="0.25">
      <c r="B380" s="87"/>
      <c r="C380" t="s">
        <v>1421</v>
      </c>
    </row>
    <row r="381" spans="2:3" ht="75" customHeight="1" x14ac:dyDescent="0.25">
      <c r="B381" s="87"/>
      <c r="C381" s="47" t="s">
        <v>1640</v>
      </c>
    </row>
    <row r="382" spans="2:3" x14ac:dyDescent="0.25">
      <c r="B382" s="87"/>
    </row>
    <row r="383" spans="2:3" x14ac:dyDescent="0.25">
      <c r="B383" s="87"/>
      <c r="C383" t="s">
        <v>1252</v>
      </c>
    </row>
    <row r="384" spans="2:3" ht="30" x14ac:dyDescent="0.25">
      <c r="B384" s="87"/>
      <c r="C384" s="47" t="s">
        <v>1641</v>
      </c>
    </row>
    <row r="385" spans="2:3" x14ac:dyDescent="0.25">
      <c r="B385" s="87"/>
      <c r="C385" t="s">
        <v>1643</v>
      </c>
    </row>
    <row r="386" spans="2:3" x14ac:dyDescent="0.25">
      <c r="B386" s="87"/>
      <c r="C386" t="s">
        <v>2218</v>
      </c>
    </row>
    <row r="387" spans="2:3" x14ac:dyDescent="0.25">
      <c r="B387" s="87"/>
      <c r="C387" t="s">
        <v>1644</v>
      </c>
    </row>
    <row r="388" spans="2:3" x14ac:dyDescent="0.25">
      <c r="B388" s="87"/>
      <c r="C388" t="s">
        <v>2216</v>
      </c>
    </row>
    <row r="389" spans="2:3" x14ac:dyDescent="0.25">
      <c r="B389" s="87"/>
      <c r="C389" t="s">
        <v>1646</v>
      </c>
    </row>
    <row r="390" spans="2:3" x14ac:dyDescent="0.25">
      <c r="B390" s="87"/>
      <c r="C390" t="s">
        <v>1647</v>
      </c>
    </row>
    <row r="391" spans="2:3" x14ac:dyDescent="0.25">
      <c r="B391" s="87"/>
    </row>
    <row r="392" spans="2:3" x14ac:dyDescent="0.25">
      <c r="B392" s="87"/>
      <c r="C392" t="s">
        <v>1648</v>
      </c>
    </row>
    <row r="393" spans="2:3" x14ac:dyDescent="0.25">
      <c r="B393" s="87"/>
    </row>
    <row r="394" spans="2:3" x14ac:dyDescent="0.25">
      <c r="B394" s="87"/>
      <c r="C394" s="17" t="s">
        <v>2504</v>
      </c>
    </row>
    <row r="395" spans="2:3" ht="75" x14ac:dyDescent="0.25">
      <c r="B395" s="87"/>
      <c r="C395" s="47" t="s">
        <v>1649</v>
      </c>
    </row>
  </sheetData>
  <mergeCells count="2">
    <mergeCell ref="E1:H3"/>
    <mergeCell ref="B6:B56"/>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33"/>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2"/>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7" width="22.85546875" customWidth="1"/>
    <col min="8" max="8" width="11.425781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66" customFormat="1" ht="12.75" customHeight="1" x14ac:dyDescent="0.25">
      <c r="B1" s="67"/>
      <c r="C1" s="67"/>
      <c r="D1" s="67"/>
      <c r="E1" s="67"/>
      <c r="K1" s="430" t="s">
        <v>2290</v>
      </c>
      <c r="L1" s="430"/>
      <c r="M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427"/>
      <c r="O1" s="5"/>
      <c r="P1" s="5"/>
    </row>
    <row r="2" spans="1:21" s="66" customFormat="1" ht="12.75" customHeight="1" x14ac:dyDescent="0.25">
      <c r="B2" s="67"/>
      <c r="C2" s="67"/>
      <c r="D2" s="67"/>
      <c r="E2" s="67"/>
      <c r="J2" s="5"/>
      <c r="K2" s="430"/>
      <c r="L2" s="430"/>
      <c r="M2" s="427"/>
      <c r="N2" s="427"/>
      <c r="O2" s="5"/>
      <c r="P2" s="5"/>
    </row>
    <row r="3" spans="1:21" s="66" customFormat="1" ht="12.75" customHeight="1" x14ac:dyDescent="0.25">
      <c r="B3" s="67"/>
      <c r="C3" s="67"/>
      <c r="D3" s="67"/>
      <c r="E3" s="67"/>
      <c r="J3" s="5"/>
      <c r="K3" s="430"/>
      <c r="L3" s="430"/>
      <c r="M3" s="427"/>
      <c r="N3" s="427"/>
      <c r="O3" s="5"/>
      <c r="P3" s="5"/>
    </row>
    <row r="4" spans="1:21" s="68" customFormat="1" ht="12.75" customHeight="1" x14ac:dyDescent="0.25">
      <c r="B4" s="4" t="str">
        <f>IF('PL EN'!$B$1="Polski","Specyfikacja techniczna WPM","WPM Technical Specifications")</f>
        <v>Specyfikacja techniczna WPM</v>
      </c>
      <c r="C4" s="4"/>
      <c r="D4" s="4"/>
      <c r="E4" s="4"/>
    </row>
    <row r="5" spans="1:21" s="66" customFormat="1" ht="12.75" customHeight="1" x14ac:dyDescent="0.25">
      <c r="B5" s="285"/>
      <c r="C5" s="285"/>
      <c r="D5" s="285"/>
      <c r="E5" s="285"/>
    </row>
    <row r="6" spans="1:21" s="66" customFormat="1" ht="22.5" customHeight="1" x14ac:dyDescent="0.25">
      <c r="A6" s="382" t="s">
        <v>2421</v>
      </c>
      <c r="B6" s="383"/>
      <c r="C6" s="383"/>
      <c r="D6" s="433"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433"/>
      <c r="F6" s="433"/>
      <c r="G6" s="433"/>
      <c r="H6" s="433"/>
      <c r="I6" s="433"/>
      <c r="J6" s="433"/>
      <c r="K6" s="433"/>
      <c r="L6" s="433"/>
      <c r="M6" s="329"/>
    </row>
    <row r="7" spans="1:21" s="66" customFormat="1" ht="22.5" customHeight="1" x14ac:dyDescent="0.25">
      <c r="A7" s="382"/>
      <c r="B7" s="383"/>
      <c r="C7" s="383"/>
      <c r="D7" s="433"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433"/>
      <c r="F7" s="433"/>
      <c r="G7" s="433"/>
      <c r="H7" s="433"/>
      <c r="I7" s="433"/>
      <c r="J7" s="433"/>
      <c r="K7" s="433"/>
      <c r="L7" s="433"/>
      <c r="M7" s="329"/>
    </row>
    <row r="8" spans="1:21" s="66" customFormat="1" ht="22.5" customHeight="1" x14ac:dyDescent="0.25">
      <c r="A8" s="382"/>
      <c r="B8" s="383"/>
      <c r="C8" s="383"/>
      <c r="D8" s="433"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433"/>
      <c r="F8" s="433"/>
      <c r="G8" s="433"/>
      <c r="H8" s="433"/>
      <c r="I8" s="433"/>
      <c r="J8" s="433"/>
      <c r="K8" s="433"/>
      <c r="L8" s="433"/>
      <c r="M8" s="329"/>
    </row>
    <row r="9" spans="1:21" s="66" customFormat="1" x14ac:dyDescent="0.25">
      <c r="B9" s="67"/>
      <c r="C9" s="67"/>
      <c r="D9" s="67"/>
      <c r="E9" s="67"/>
    </row>
    <row r="10" spans="1:21" s="66" customFormat="1" ht="15" customHeight="1" x14ac:dyDescent="0.25">
      <c r="A10" s="392" t="str">
        <f>IF('PL EN'!$B$1="Polski","Grupa","Group")</f>
        <v>Grupa</v>
      </c>
      <c r="B10" s="392" t="str">
        <f>IF('PL EN'!$B$1="Polski","Rodzaj","Type")</f>
        <v>Rodzaj</v>
      </c>
      <c r="C10" s="428" t="str">
        <f>IF('PL EN'!$B$1="Polski","Nazwa","Name")</f>
        <v>Nazwa</v>
      </c>
      <c r="D10" s="431" t="str">
        <f>IF('PL EN'!$B$1="Polski","Opis","Description")</f>
        <v>Opis</v>
      </c>
      <c r="E10" s="432"/>
      <c r="F10" s="428" t="str">
        <f>IF('PL EN'!$B$1="Polski","Wymiary [px]","Size [px]")</f>
        <v>Wymiary [px]</v>
      </c>
      <c r="G10" s="431" t="str">
        <f>IF('PL EN'!$B$1="Polski","Waga kreacji","Weight")</f>
        <v>Waga kreacji</v>
      </c>
      <c r="H10" s="432"/>
      <c r="I10" s="428" t="str">
        <f>IF('PL EN'!$B$1="Polski","Kategoria kreacji","Creative category")</f>
        <v>Kategoria kreacji</v>
      </c>
      <c r="J10" s="428" t="s">
        <v>382</v>
      </c>
      <c r="K10" s="428" t="str">
        <f>IF('PL EN'!$B$1="Polski","Wersja serwisu","Website version")</f>
        <v>Wersja serwisu</v>
      </c>
      <c r="L10" s="428" t="str">
        <f>IF('PL EN'!$B$1="Polski","Miejsce emisji","Emission place")</f>
        <v>Miejsce emisji</v>
      </c>
      <c r="M10" s="392" t="str">
        <f>IF('PL EN'!$B$1="Polski","Szczegóły","Details")</f>
        <v>Szczegóły</v>
      </c>
      <c r="N10" s="392" t="str">
        <f>IF('PL EN'!$B$1="Polski","Przykład","Example")</f>
        <v>Przykład</v>
      </c>
    </row>
    <row r="11" spans="1:21" s="66" customFormat="1" ht="15" customHeight="1" x14ac:dyDescent="0.25">
      <c r="A11" s="392"/>
      <c r="B11" s="392"/>
      <c r="C11" s="429"/>
      <c r="D11" s="434"/>
      <c r="E11" s="435"/>
      <c r="F11" s="429"/>
      <c r="G11" s="242" t="s">
        <v>2568</v>
      </c>
      <c r="H11" s="243" t="s">
        <v>384</v>
      </c>
      <c r="I11" s="429"/>
      <c r="J11" s="429"/>
      <c r="K11" s="429"/>
      <c r="L11" s="429"/>
      <c r="M11" s="392"/>
      <c r="N11" s="392"/>
    </row>
    <row r="12" spans="1:21" s="66" customFormat="1" ht="30" customHeight="1" x14ac:dyDescent="0.25">
      <c r="A12" s="400" t="s">
        <v>385</v>
      </c>
      <c r="B12" s="393" t="s">
        <v>386</v>
      </c>
      <c r="C12" s="26" t="s">
        <v>386</v>
      </c>
      <c r="D12" s="171" t="s">
        <v>389</v>
      </c>
      <c r="E12" s="169" t="s">
        <v>389</v>
      </c>
      <c r="F12" s="12" t="s">
        <v>387</v>
      </c>
      <c r="G12" s="12" t="s">
        <v>388</v>
      </c>
      <c r="H12" s="12" t="s">
        <v>389</v>
      </c>
      <c r="I12" s="12" t="s">
        <v>390</v>
      </c>
      <c r="J12" s="12" t="s">
        <v>391</v>
      </c>
      <c r="K12" s="12" t="s">
        <v>45</v>
      </c>
      <c r="L12" s="12" t="s">
        <v>392</v>
      </c>
      <c r="M12" s="13"/>
      <c r="N12" s="105" t="s">
        <v>758</v>
      </c>
    </row>
    <row r="13" spans="1:21" s="66" customFormat="1" ht="30" customHeight="1" x14ac:dyDescent="0.25">
      <c r="A13" s="401"/>
      <c r="B13" s="402"/>
      <c r="C13" s="27" t="str">
        <f>IF('PL EN'!$B$1="Polski","Banner w Interfejsie Poczty (po zalogowaniu)","Banner in interface")</f>
        <v>Banner w Interfejsie Poczty (po zalogowaniu)</v>
      </c>
      <c r="D13" s="172" t="s">
        <v>389</v>
      </c>
      <c r="E13" s="170" t="s">
        <v>389</v>
      </c>
      <c r="F13" s="46" t="s">
        <v>2230</v>
      </c>
      <c r="G13" s="46" t="s">
        <v>401</v>
      </c>
      <c r="H13" s="46" t="s">
        <v>398</v>
      </c>
      <c r="I13" s="46" t="s">
        <v>390</v>
      </c>
      <c r="J13" s="46" t="s">
        <v>393</v>
      </c>
      <c r="K13" s="46" t="s">
        <v>5</v>
      </c>
      <c r="L13" s="46" t="s">
        <v>397</v>
      </c>
      <c r="M13" s="63"/>
      <c r="N13" s="106" t="s">
        <v>758</v>
      </c>
    </row>
    <row r="14" spans="1:21" s="66" customFormat="1" ht="30" customHeight="1" x14ac:dyDescent="0.25">
      <c r="A14" s="401"/>
      <c r="B14" s="402"/>
      <c r="C14" s="167" t="str">
        <f>IF('PL EN'!$B$1="Polski","Banner w Interfejsie Poczty (po zalogowaniu)","Banner in interface")</f>
        <v>Banner w Interfejsie Poczty (po zalogowaniu)</v>
      </c>
      <c r="D14" s="173" t="s">
        <v>1837</v>
      </c>
      <c r="E14" s="174" t="s">
        <v>1838</v>
      </c>
      <c r="F14" s="46" t="s">
        <v>395</v>
      </c>
      <c r="G14" s="46" t="s">
        <v>396</v>
      </c>
      <c r="H14" s="46" t="s">
        <v>389</v>
      </c>
      <c r="I14" s="46" t="s">
        <v>390</v>
      </c>
      <c r="J14" s="46" t="s">
        <v>391</v>
      </c>
      <c r="K14" s="46" t="s">
        <v>45</v>
      </c>
      <c r="L14" s="46" t="s">
        <v>397</v>
      </c>
      <c r="M14" s="63"/>
      <c r="N14" s="106" t="s">
        <v>758</v>
      </c>
    </row>
    <row r="15" spans="1:21" s="66" customFormat="1" ht="45" customHeight="1" x14ac:dyDescent="0.25">
      <c r="A15" s="401"/>
      <c r="B15" s="402"/>
      <c r="C15" s="41" t="str">
        <f>IF('PL EN'!$B$1="Polski","Banner Expand do XL","Banner Expand to XL")</f>
        <v>Banner Expand do XL</v>
      </c>
      <c r="D15" s="172" t="s">
        <v>389</v>
      </c>
      <c r="E15" s="170" t="s">
        <v>389</v>
      </c>
      <c r="F15" s="63" t="str">
        <f>IF('PL EN'!$B$1="Polski","600x600 -&gt; 600x200 do 600x400 + przyciski ZWIŃ/ROZWIŃ 80x40","600x600 -&gt; 600x200 do 600x400 + COLLAPSE / EXPAND buttons 80x40")</f>
        <v>600x600 -&gt; 600x200 do 600x400 + przyciski ZWIŃ/ROZWIŃ 80x40</v>
      </c>
      <c r="G15" s="46" t="s">
        <v>398</v>
      </c>
      <c r="H15" s="46" t="s">
        <v>398</v>
      </c>
      <c r="I15" s="46" t="s">
        <v>390</v>
      </c>
      <c r="J15" s="46" t="s">
        <v>391</v>
      </c>
      <c r="K15" s="46" t="s">
        <v>45</v>
      </c>
      <c r="L15" s="46" t="s">
        <v>399</v>
      </c>
      <c r="M15" s="63"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06" t="s">
        <v>758</v>
      </c>
      <c r="O15" s="253"/>
    </row>
    <row r="16" spans="1:21" s="66" customFormat="1" ht="30" customHeight="1" x14ac:dyDescent="0.25">
      <c r="A16" s="401"/>
      <c r="B16" s="402"/>
      <c r="C16" s="56" t="str">
        <f>IF('PL EN'!$B$1="Polski","Banner Okazjonalny WP Live","WP Live Occasional Banner")</f>
        <v>Banner Okazjonalny WP Live</v>
      </c>
      <c r="D16" s="172" t="s">
        <v>389</v>
      </c>
      <c r="E16" s="170" t="s">
        <v>389</v>
      </c>
      <c r="F16" s="14" t="s">
        <v>400</v>
      </c>
      <c r="G16" s="14" t="s">
        <v>401</v>
      </c>
      <c r="H16" s="14" t="s">
        <v>398</v>
      </c>
      <c r="I16" s="14" t="s">
        <v>390</v>
      </c>
      <c r="J16" s="14" t="s">
        <v>402</v>
      </c>
      <c r="K16" s="14" t="s">
        <v>5</v>
      </c>
      <c r="L16" s="14" t="s">
        <v>70</v>
      </c>
      <c r="M16" s="15"/>
      <c r="N16" s="107" t="s">
        <v>758</v>
      </c>
      <c r="O16" s="253"/>
      <c r="P16" s="61"/>
      <c r="Q16" s="61"/>
      <c r="R16" s="61"/>
      <c r="S16" s="61"/>
      <c r="T16" s="61"/>
      <c r="U16" s="61"/>
    </row>
    <row r="17" spans="1:21" s="66" customFormat="1" ht="30" customHeight="1" x14ac:dyDescent="0.25">
      <c r="A17" s="401"/>
      <c r="B17" s="402"/>
      <c r="C17" s="56" t="str">
        <f>IF('PL EN'!$B$1="Polski","Banner Okazjonalny WP Live Mobile","WP Live Occasional Mobile Banner")</f>
        <v>Banner Okazjonalny WP Live Mobile</v>
      </c>
      <c r="D17" s="172" t="s">
        <v>389</v>
      </c>
      <c r="E17" s="170" t="s">
        <v>389</v>
      </c>
      <c r="F17" s="14" t="s">
        <v>779</v>
      </c>
      <c r="G17" s="14" t="s">
        <v>396</v>
      </c>
      <c r="H17" s="14" t="s">
        <v>398</v>
      </c>
      <c r="I17" s="14" t="s">
        <v>390</v>
      </c>
      <c r="J17" s="14" t="s">
        <v>402</v>
      </c>
      <c r="K17" s="14" t="s">
        <v>45</v>
      </c>
      <c r="L17" s="14" t="s">
        <v>70</v>
      </c>
      <c r="M17" s="15"/>
      <c r="N17" s="107" t="s">
        <v>758</v>
      </c>
      <c r="O17" s="253"/>
      <c r="P17" s="61"/>
      <c r="Q17" s="61"/>
      <c r="R17" s="61"/>
      <c r="S17" s="61"/>
      <c r="T17" s="61"/>
      <c r="U17" s="61"/>
    </row>
    <row r="18" spans="1:21" s="66" customFormat="1" ht="30" customHeight="1" x14ac:dyDescent="0.25">
      <c r="A18" s="401"/>
      <c r="B18" s="402"/>
      <c r="C18" s="27" t="str">
        <f>IF('PL EN'!$B$1="Polski","Banner w Kategorii","Banner in the Category")</f>
        <v>Banner w Kategorii</v>
      </c>
      <c r="D18" s="172" t="s">
        <v>389</v>
      </c>
      <c r="E18" s="170" t="s">
        <v>389</v>
      </c>
      <c r="F18" s="45" t="s">
        <v>598</v>
      </c>
      <c r="G18" s="75" t="s">
        <v>599</v>
      </c>
      <c r="H18" s="45" t="s">
        <v>398</v>
      </c>
      <c r="I18" s="76" t="s">
        <v>390</v>
      </c>
      <c r="J18" s="45" t="s">
        <v>600</v>
      </c>
      <c r="K18" s="45" t="s">
        <v>5</v>
      </c>
      <c r="L18" s="45" t="s">
        <v>605</v>
      </c>
      <c r="M18" s="73" t="str">
        <f>IF('PL EN'!$B$1="Polski","Slot uruchamiany dla sprzedanej emisji","Slot activated for sold emission")</f>
        <v>Slot uruchamiany dla sprzedanej emisji</v>
      </c>
      <c r="N18" s="107" t="s">
        <v>758</v>
      </c>
      <c r="O18" s="249"/>
      <c r="P18" s="61"/>
      <c r="Q18" s="61"/>
      <c r="R18" s="61"/>
      <c r="S18" s="61"/>
      <c r="T18" s="61"/>
      <c r="U18" s="61"/>
    </row>
    <row r="19" spans="1:21" s="66" customFormat="1" ht="30" customHeight="1" x14ac:dyDescent="0.25">
      <c r="A19" s="401"/>
      <c r="B19" s="402"/>
      <c r="C19" s="27" t="str">
        <f>IF('PL EN'!$B$1="Polski","Banner Skalowalny","Scalable Banner")</f>
        <v>Banner Skalowalny</v>
      </c>
      <c r="D19" s="172" t="s">
        <v>389</v>
      </c>
      <c r="E19" s="170" t="s">
        <v>389</v>
      </c>
      <c r="F19" s="14" t="s">
        <v>395</v>
      </c>
      <c r="G19" s="14" t="s">
        <v>396</v>
      </c>
      <c r="H19" s="14" t="s">
        <v>398</v>
      </c>
      <c r="I19" s="14" t="s">
        <v>390</v>
      </c>
      <c r="J19" s="14" t="s">
        <v>391</v>
      </c>
      <c r="K19" s="14" t="s">
        <v>45</v>
      </c>
      <c r="L19" s="14" t="s">
        <v>399</v>
      </c>
      <c r="M19" s="15"/>
      <c r="N19" s="107" t="s">
        <v>758</v>
      </c>
      <c r="O19" s="253"/>
      <c r="P19" s="61"/>
      <c r="Q19" s="61"/>
      <c r="R19" s="61"/>
      <c r="S19" s="61"/>
      <c r="T19" s="61"/>
      <c r="U19" s="61"/>
    </row>
    <row r="20" spans="1:21" s="66" customFormat="1" ht="30" customHeight="1" x14ac:dyDescent="0.25">
      <c r="A20" s="401"/>
      <c r="B20" s="402"/>
      <c r="C20" s="27" t="str">
        <f>IF('PL EN'!$B$1="Polski","Banner Skalowalny XL","Scalable Banner XL")</f>
        <v>Banner Skalowalny XL</v>
      </c>
      <c r="D20" s="172" t="s">
        <v>389</v>
      </c>
      <c r="E20" s="170" t="s">
        <v>389</v>
      </c>
      <c r="F20" s="14" t="s">
        <v>403</v>
      </c>
      <c r="G20" s="14" t="s">
        <v>396</v>
      </c>
      <c r="H20" s="14" t="s">
        <v>398</v>
      </c>
      <c r="I20" s="14" t="s">
        <v>390</v>
      </c>
      <c r="J20" s="14" t="s">
        <v>391</v>
      </c>
      <c r="K20" s="14" t="s">
        <v>45</v>
      </c>
      <c r="L20" s="14" t="s">
        <v>399</v>
      </c>
      <c r="M20" s="15"/>
      <c r="N20" s="107" t="s">
        <v>758</v>
      </c>
      <c r="O20" s="253"/>
      <c r="P20" s="61"/>
      <c r="Q20" s="61"/>
      <c r="R20" s="61"/>
      <c r="S20" s="61"/>
      <c r="T20" s="61"/>
      <c r="U20" s="61"/>
    </row>
    <row r="21" spans="1:21" s="66" customFormat="1" ht="30" customHeight="1" x14ac:dyDescent="0.25">
      <c r="A21" s="401"/>
      <c r="B21" s="402"/>
      <c r="C21" s="54" t="s">
        <v>404</v>
      </c>
      <c r="D21" s="172" t="s">
        <v>389</v>
      </c>
      <c r="E21" s="170" t="s">
        <v>389</v>
      </c>
      <c r="F21" s="44" t="s">
        <v>395</v>
      </c>
      <c r="G21" s="44" t="s">
        <v>396</v>
      </c>
      <c r="H21" s="44" t="s">
        <v>389</v>
      </c>
      <c r="I21" s="44" t="s">
        <v>390</v>
      </c>
      <c r="J21" s="44" t="s">
        <v>393</v>
      </c>
      <c r="K21" s="44" t="s">
        <v>45</v>
      </c>
      <c r="L21" s="44" t="s">
        <v>397</v>
      </c>
      <c r="M21" s="15" t="str">
        <f>IF('PL EN'!$B$1="Polski","Emisja w widoku 'wiadomość'","Emission in 'message' view")</f>
        <v>Emisja w widoku 'wiadomość'</v>
      </c>
      <c r="N21" s="107" t="s">
        <v>758</v>
      </c>
      <c r="O21" s="249"/>
      <c r="P21" s="61"/>
      <c r="Q21" s="61"/>
      <c r="R21" s="61"/>
      <c r="S21" s="61"/>
      <c r="T21" s="61"/>
      <c r="U21" s="61"/>
    </row>
    <row r="22" spans="1:21" s="66" customFormat="1" ht="63" customHeight="1" x14ac:dyDescent="0.25">
      <c r="A22" s="401"/>
      <c r="B22" s="402"/>
      <c r="C22" s="54" t="s">
        <v>2286</v>
      </c>
      <c r="D22" s="197" t="s">
        <v>389</v>
      </c>
      <c r="E22" s="198" t="s">
        <v>389</v>
      </c>
      <c r="F22" s="44" t="s">
        <v>2288</v>
      </c>
      <c r="G22" s="44" t="s">
        <v>414</v>
      </c>
      <c r="H22" s="44" t="s">
        <v>389</v>
      </c>
      <c r="I22" s="44" t="s">
        <v>390</v>
      </c>
      <c r="J22" s="44" t="s">
        <v>2287</v>
      </c>
      <c r="K22" s="44" t="s">
        <v>45</v>
      </c>
      <c r="L22" s="73" t="s">
        <v>2299</v>
      </c>
      <c r="M22" s="73"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09" t="s">
        <v>758</v>
      </c>
      <c r="O22" s="249"/>
      <c r="P22" s="61"/>
      <c r="Q22" s="61"/>
      <c r="R22" s="61"/>
      <c r="S22" s="61"/>
      <c r="T22" s="61"/>
      <c r="U22" s="61"/>
    </row>
    <row r="23" spans="1:21" s="66" customFormat="1" ht="30" customHeight="1" x14ac:dyDescent="0.25">
      <c r="A23" s="401"/>
      <c r="B23" s="394"/>
      <c r="C23" s="279" t="s">
        <v>2373</v>
      </c>
      <c r="D23" s="280" t="s">
        <v>389</v>
      </c>
      <c r="E23" s="281" t="s">
        <v>389</v>
      </c>
      <c r="F23" s="22" t="s">
        <v>2374</v>
      </c>
      <c r="G23" s="22" t="s">
        <v>401</v>
      </c>
      <c r="H23" s="22" t="s">
        <v>398</v>
      </c>
      <c r="I23" s="22" t="s">
        <v>390</v>
      </c>
      <c r="J23" s="22" t="s">
        <v>405</v>
      </c>
      <c r="K23" s="22" t="s">
        <v>5</v>
      </c>
      <c r="L23" s="22" t="s">
        <v>2375</v>
      </c>
      <c r="M23" s="23" t="str">
        <f>IF('PL EN'!$B$1="Polski","Emisja na rozwiniętej warstwie przy panelu logowania do Poczty o2","Emission on the expanded layer next to the o2 Mail login panel")</f>
        <v>Emisja na rozwiniętej warstwie przy panelu logowania do Poczty o2</v>
      </c>
      <c r="N23" s="108" t="s">
        <v>758</v>
      </c>
      <c r="O23" s="249"/>
      <c r="P23" s="61"/>
      <c r="Q23" s="61"/>
      <c r="R23" s="61"/>
      <c r="S23" s="61"/>
      <c r="T23" s="61"/>
      <c r="U23" s="61"/>
    </row>
    <row r="24" spans="1:21" s="66" customFormat="1" ht="30" customHeight="1" x14ac:dyDescent="0.25">
      <c r="A24" s="401"/>
      <c r="B24" s="393" t="str">
        <f>IF('PL EN'!$B$1="Polski","Belka Reklamowa","Advertising bar")</f>
        <v>Belka Reklamowa</v>
      </c>
      <c r="C24" s="185" t="str">
        <f>IF('PL EN'!$B$1="Polski","Belka Reklamowa ROS","Advertising bar")</f>
        <v>Belka Reklamowa ROS</v>
      </c>
      <c r="D24" s="175" t="s">
        <v>1837</v>
      </c>
      <c r="E24" s="176" t="s">
        <v>1838</v>
      </c>
      <c r="F24" s="30" t="s">
        <v>2285</v>
      </c>
      <c r="G24" s="12" t="s">
        <v>407</v>
      </c>
      <c r="H24" s="12" t="s">
        <v>389</v>
      </c>
      <c r="I24" s="12" t="s">
        <v>390</v>
      </c>
      <c r="J24" s="12" t="s">
        <v>603</v>
      </c>
      <c r="K24" s="12" t="s">
        <v>5</v>
      </c>
      <c r="L24" s="12" t="s">
        <v>2284</v>
      </c>
      <c r="M24" s="13" t="str">
        <f>IF('PL EN'!$B$1="Polski","Emisja na widoku artykułowym serwisów PAKO, SF, o2, Money","Emission on the article view of PAKO sites, SF, o2, Money")</f>
        <v>Emisja na widoku artykułowym serwisów PAKO, SF, o2, Money</v>
      </c>
      <c r="N24" s="222" t="s">
        <v>758</v>
      </c>
      <c r="O24" s="253"/>
      <c r="P24" s="61"/>
      <c r="Q24" s="61"/>
      <c r="R24" s="61"/>
      <c r="S24" s="61"/>
      <c r="T24" s="61"/>
      <c r="U24" s="61"/>
    </row>
    <row r="25" spans="1:21" s="66" customFormat="1" ht="30" customHeight="1" x14ac:dyDescent="0.25">
      <c r="A25" s="401"/>
      <c r="B25" s="402"/>
      <c r="C25" s="167" t="str">
        <f>IF('PL EN'!$B$1="Polski","Belka Reklamowa ROS Mobile","Mobile Advertising bar")</f>
        <v>Belka Reklamowa ROS Mobile</v>
      </c>
      <c r="D25" s="177" t="s">
        <v>1837</v>
      </c>
      <c r="E25" s="178" t="s">
        <v>1838</v>
      </c>
      <c r="F25" s="40" t="s">
        <v>2285</v>
      </c>
      <c r="G25" s="14" t="s">
        <v>407</v>
      </c>
      <c r="H25" s="46" t="s">
        <v>389</v>
      </c>
      <c r="I25" s="46" t="s">
        <v>390</v>
      </c>
      <c r="J25" s="46" t="s">
        <v>603</v>
      </c>
      <c r="K25" s="46" t="s">
        <v>45</v>
      </c>
      <c r="L25" s="46" t="s">
        <v>2284</v>
      </c>
      <c r="M25" s="63" t="str">
        <f>IF('PL EN'!$B$1="Polski","Emisja na widoku artykułowym serwisów PAKO, SF, o2, Money","Emission on the article view of PAKO sites, SF, o2, Money")</f>
        <v>Emisja na widoku artykułowym serwisów PAKO, SF, o2, Money</v>
      </c>
      <c r="N25" s="107" t="s">
        <v>758</v>
      </c>
      <c r="O25" s="249"/>
      <c r="P25" s="61"/>
      <c r="Q25" s="61"/>
      <c r="R25" s="61"/>
      <c r="S25" s="61"/>
      <c r="T25" s="61"/>
      <c r="U25" s="61"/>
    </row>
    <row r="26" spans="1:21" s="66" customFormat="1" ht="30" customHeight="1" x14ac:dyDescent="0.25">
      <c r="A26" s="401"/>
      <c r="B26" s="402"/>
      <c r="C26" s="81" t="str">
        <f>IF('PL EN'!$B$1="Polski","Belka Okazjonalna WP SG NEWS","WP Home Page NEWS Occasional bar")</f>
        <v>Belka Okazjonalna WP SG NEWS</v>
      </c>
      <c r="D26" s="346" t="s">
        <v>389</v>
      </c>
      <c r="E26" s="347" t="s">
        <v>389</v>
      </c>
      <c r="F26" s="46" t="s">
        <v>792</v>
      </c>
      <c r="G26" s="14" t="s">
        <v>601</v>
      </c>
      <c r="H26" s="46" t="s">
        <v>398</v>
      </c>
      <c r="I26" s="14" t="s">
        <v>390</v>
      </c>
      <c r="J26" s="14" t="s">
        <v>508</v>
      </c>
      <c r="K26" s="14" t="s">
        <v>5</v>
      </c>
      <c r="L26" s="14" t="s">
        <v>602</v>
      </c>
      <c r="M26" s="15" t="str">
        <f>IF('PL EN'!$B$1="Polski","Slot uruchamiany dla sprzedanej emisji w widoku news","Slot activated for a sold ad in the news view")</f>
        <v>Slot uruchamiany dla sprzedanej emisji w widoku news</v>
      </c>
      <c r="N26" s="107" t="s">
        <v>758</v>
      </c>
      <c r="O26" s="249"/>
      <c r="P26" s="61"/>
      <c r="Q26" s="61"/>
      <c r="R26" s="61"/>
      <c r="S26" s="62"/>
      <c r="T26" s="61"/>
      <c r="U26" s="61"/>
    </row>
    <row r="27" spans="1:21" s="66" customFormat="1" ht="30" customHeight="1" x14ac:dyDescent="0.25">
      <c r="A27" s="401"/>
      <c r="B27" s="394"/>
      <c r="C27" s="82" t="str">
        <f>IF('PL EN'!$B$1="Polski","Belka Reklamowa WP SG","WP Home Page Advertising bar")</f>
        <v>Belka Reklamowa WP SG</v>
      </c>
      <c r="D27" s="348" t="s">
        <v>389</v>
      </c>
      <c r="E27" s="349" t="s">
        <v>389</v>
      </c>
      <c r="F27" s="45" t="s">
        <v>406</v>
      </c>
      <c r="G27" s="45" t="s">
        <v>407</v>
      </c>
      <c r="H27" s="45" t="s">
        <v>389</v>
      </c>
      <c r="I27" s="45" t="s">
        <v>390</v>
      </c>
      <c r="J27" s="45" t="s">
        <v>408</v>
      </c>
      <c r="K27" s="45" t="s">
        <v>5</v>
      </c>
      <c r="L27" s="45" t="s">
        <v>70</v>
      </c>
      <c r="M27" s="65" t="str">
        <f>IF('PL EN'!$B$1="Polski","tzw. Belka pogodowa","so-called Weather Bar")</f>
        <v>tzw. Belka pogodowa</v>
      </c>
      <c r="N27" s="108" t="s">
        <v>758</v>
      </c>
      <c r="O27" s="253"/>
      <c r="P27" s="61"/>
      <c r="Q27" s="61"/>
      <c r="R27" s="61"/>
      <c r="S27" s="61"/>
      <c r="T27" s="61"/>
      <c r="U27" s="61"/>
    </row>
    <row r="28" spans="1:21" s="66" customFormat="1" ht="30" customHeight="1" x14ac:dyDescent="0.25">
      <c r="A28" s="401"/>
      <c r="B28" s="393" t="s">
        <v>409</v>
      </c>
      <c r="C28" s="26" t="s">
        <v>409</v>
      </c>
      <c r="D28" s="171" t="s">
        <v>389</v>
      </c>
      <c r="E28" s="169" t="s">
        <v>389</v>
      </c>
      <c r="F28" s="12" t="s">
        <v>410</v>
      </c>
      <c r="G28" s="12" t="s">
        <v>396</v>
      </c>
      <c r="H28" s="12" t="s">
        <v>398</v>
      </c>
      <c r="I28" s="12" t="s">
        <v>390</v>
      </c>
      <c r="J28" s="12" t="s">
        <v>393</v>
      </c>
      <c r="K28" s="12" t="s">
        <v>5</v>
      </c>
      <c r="L28" s="12" t="s">
        <v>392</v>
      </c>
      <c r="M28" s="418" t="s">
        <v>411</v>
      </c>
      <c r="N28" s="106" t="s">
        <v>758</v>
      </c>
      <c r="O28" s="249"/>
      <c r="P28" s="61"/>
      <c r="Q28" s="61"/>
      <c r="R28" s="61"/>
      <c r="S28" s="61"/>
      <c r="T28" s="61"/>
      <c r="U28" s="61"/>
    </row>
    <row r="29" spans="1:21" s="66" customFormat="1" ht="30" customHeight="1" x14ac:dyDescent="0.25">
      <c r="A29" s="401"/>
      <c r="B29" s="402"/>
      <c r="C29" s="27" t="s">
        <v>412</v>
      </c>
      <c r="D29" s="197" t="s">
        <v>389</v>
      </c>
      <c r="E29" s="198" t="s">
        <v>389</v>
      </c>
      <c r="F29" s="14" t="s">
        <v>413</v>
      </c>
      <c r="G29" s="60" t="s">
        <v>414</v>
      </c>
      <c r="H29" s="14" t="s">
        <v>398</v>
      </c>
      <c r="I29" s="14" t="s">
        <v>390</v>
      </c>
      <c r="J29" s="14" t="s">
        <v>393</v>
      </c>
      <c r="K29" s="14" t="s">
        <v>5</v>
      </c>
      <c r="L29" s="14" t="s">
        <v>392</v>
      </c>
      <c r="M29" s="410"/>
      <c r="N29" s="107" t="s">
        <v>758</v>
      </c>
      <c r="O29" s="253"/>
    </row>
    <row r="30" spans="1:21" s="66" customFormat="1" ht="30" customHeight="1" x14ac:dyDescent="0.25">
      <c r="A30" s="401"/>
      <c r="B30" s="402"/>
      <c r="C30" s="41" t="s">
        <v>415</v>
      </c>
      <c r="D30" s="173" t="s">
        <v>1837</v>
      </c>
      <c r="E30" s="174" t="s">
        <v>1838</v>
      </c>
      <c r="F30" s="46" t="str">
        <f>IF('PL EN'!$B$1="Polski","1260x600 oraz 940x600","1260x600 and 940x600")</f>
        <v>1260x600 oraz 940x600</v>
      </c>
      <c r="G30" s="14" t="s">
        <v>416</v>
      </c>
      <c r="H30" s="14" t="s">
        <v>417</v>
      </c>
      <c r="I30" s="14" t="s">
        <v>390</v>
      </c>
      <c r="J30" s="14" t="s">
        <v>393</v>
      </c>
      <c r="K30" s="14" t="s">
        <v>5</v>
      </c>
      <c r="L30" s="15" t="s">
        <v>1874</v>
      </c>
      <c r="M30" s="410"/>
      <c r="N30" s="107" t="s">
        <v>758</v>
      </c>
      <c r="O30" s="253"/>
    </row>
    <row r="31" spans="1:21" s="66" customFormat="1" ht="30" customHeight="1" x14ac:dyDescent="0.25">
      <c r="A31" s="401"/>
      <c r="B31" s="402"/>
      <c r="C31" s="168" t="s">
        <v>2169</v>
      </c>
      <c r="D31" s="173" t="s">
        <v>1837</v>
      </c>
      <c r="E31" s="174" t="s">
        <v>1838</v>
      </c>
      <c r="F31" s="46" t="s">
        <v>2163</v>
      </c>
      <c r="G31" s="46" t="s">
        <v>424</v>
      </c>
      <c r="H31" s="46" t="s">
        <v>398</v>
      </c>
      <c r="I31" s="46" t="s">
        <v>390</v>
      </c>
      <c r="J31" s="15" t="s">
        <v>648</v>
      </c>
      <c r="K31" s="14" t="s">
        <v>5</v>
      </c>
      <c r="L31" s="15" t="s">
        <v>392</v>
      </c>
      <c r="M31" s="410"/>
      <c r="N31" s="107" t="s">
        <v>758</v>
      </c>
      <c r="O31" s="253"/>
    </row>
    <row r="32" spans="1:21" s="66" customFormat="1" ht="30" customHeight="1" x14ac:dyDescent="0.25">
      <c r="A32" s="401"/>
      <c r="B32" s="402"/>
      <c r="C32" s="55" t="s">
        <v>2170</v>
      </c>
      <c r="D32" s="173" t="s">
        <v>1837</v>
      </c>
      <c r="E32" s="174" t="s">
        <v>1838</v>
      </c>
      <c r="F32" s="63" t="s">
        <v>2164</v>
      </c>
      <c r="G32" s="46" t="s">
        <v>414</v>
      </c>
      <c r="H32" s="46" t="s">
        <v>398</v>
      </c>
      <c r="I32" s="46" t="s">
        <v>390</v>
      </c>
      <c r="J32" s="14" t="s">
        <v>391</v>
      </c>
      <c r="K32" s="14" t="s">
        <v>45</v>
      </c>
      <c r="L32" s="70" t="s">
        <v>392</v>
      </c>
      <c r="M32" s="410"/>
      <c r="N32" s="107" t="s">
        <v>758</v>
      </c>
      <c r="O32" s="253"/>
    </row>
    <row r="33" spans="1:232" s="66" customFormat="1" ht="30" customHeight="1" x14ac:dyDescent="0.25">
      <c r="A33" s="401"/>
      <c r="B33" s="402"/>
      <c r="C33" s="27" t="s">
        <v>418</v>
      </c>
      <c r="D33" s="197" t="s">
        <v>389</v>
      </c>
      <c r="E33" s="198" t="s">
        <v>389</v>
      </c>
      <c r="F33" s="14" t="s">
        <v>419</v>
      </c>
      <c r="G33" s="14" t="s">
        <v>401</v>
      </c>
      <c r="H33" s="14" t="s">
        <v>398</v>
      </c>
      <c r="I33" s="14" t="s">
        <v>390</v>
      </c>
      <c r="J33" s="14" t="s">
        <v>393</v>
      </c>
      <c r="K33" s="14" t="s">
        <v>5</v>
      </c>
      <c r="L33" s="14" t="s">
        <v>399</v>
      </c>
      <c r="M33" s="410"/>
      <c r="N33" s="107" t="s">
        <v>758</v>
      </c>
      <c r="O33" s="253"/>
    </row>
    <row r="34" spans="1:232" s="66" customFormat="1" ht="30" customHeight="1" x14ac:dyDescent="0.25">
      <c r="A34" s="401"/>
      <c r="B34" s="402"/>
      <c r="C34" s="27" t="s">
        <v>420</v>
      </c>
      <c r="D34" s="197" t="s">
        <v>389</v>
      </c>
      <c r="E34" s="198" t="s">
        <v>389</v>
      </c>
      <c r="F34" s="14" t="s">
        <v>421</v>
      </c>
      <c r="G34" s="14" t="s">
        <v>401</v>
      </c>
      <c r="H34" s="14" t="s">
        <v>398</v>
      </c>
      <c r="I34" s="14" t="s">
        <v>390</v>
      </c>
      <c r="J34" s="14" t="s">
        <v>393</v>
      </c>
      <c r="K34" s="14" t="s">
        <v>5</v>
      </c>
      <c r="L34" s="14" t="s">
        <v>392</v>
      </c>
      <c r="M34" s="410"/>
      <c r="N34" s="107" t="s">
        <v>758</v>
      </c>
      <c r="O34" s="253"/>
    </row>
    <row r="35" spans="1:232" s="66" customFormat="1" ht="30" customHeight="1" x14ac:dyDescent="0.25">
      <c r="A35" s="401"/>
      <c r="B35" s="402"/>
      <c r="C35" s="27" t="s">
        <v>422</v>
      </c>
      <c r="D35" s="197" t="s">
        <v>389</v>
      </c>
      <c r="E35" s="198" t="s">
        <v>389</v>
      </c>
      <c r="F35" s="14" t="s">
        <v>423</v>
      </c>
      <c r="G35" s="14" t="s">
        <v>424</v>
      </c>
      <c r="H35" s="14" t="s">
        <v>398</v>
      </c>
      <c r="I35" s="14" t="s">
        <v>390</v>
      </c>
      <c r="J35" s="14" t="s">
        <v>393</v>
      </c>
      <c r="K35" s="14" t="s">
        <v>5</v>
      </c>
      <c r="L35" s="14" t="s">
        <v>399</v>
      </c>
      <c r="M35" s="411"/>
      <c r="N35" s="107" t="s">
        <v>758</v>
      </c>
      <c r="O35" s="253"/>
    </row>
    <row r="36" spans="1:232" s="66" customFormat="1" ht="45" customHeight="1" x14ac:dyDescent="0.25">
      <c r="A36" s="401"/>
      <c r="B36" s="402"/>
      <c r="C36" s="27" t="s">
        <v>425</v>
      </c>
      <c r="D36" s="197" t="s">
        <v>389</v>
      </c>
      <c r="E36" s="198" t="s">
        <v>389</v>
      </c>
      <c r="F36" s="15" t="str">
        <f>IF('PL EN'!$B$1="Polski","750x100 -&gt; 750x300 +  przyciski ZWIŃ/ROZWIŃ 80x40","750x100 -&gt; 750x300 + COLLAPSE / EXPAND buttons 80x40")</f>
        <v>750x100 -&gt; 750x300 +  przyciski ZWIŃ/ROZWIŃ 80x40</v>
      </c>
      <c r="G36" s="14" t="s">
        <v>401</v>
      </c>
      <c r="H36" s="14" t="s">
        <v>398</v>
      </c>
      <c r="I36" s="14" t="s">
        <v>426</v>
      </c>
      <c r="J36" s="14" t="s">
        <v>393</v>
      </c>
      <c r="K36" s="14" t="s">
        <v>5</v>
      </c>
      <c r="L36" s="46" t="s">
        <v>399</v>
      </c>
      <c r="M36" s="410" t="s">
        <v>427</v>
      </c>
      <c r="N36" s="107" t="s">
        <v>758</v>
      </c>
      <c r="O36" s="253"/>
    </row>
    <row r="37" spans="1:232" s="66" customFormat="1" ht="45" customHeight="1" x14ac:dyDescent="0.25">
      <c r="A37" s="401"/>
      <c r="B37" s="402"/>
      <c r="C37" s="27" t="s">
        <v>428</v>
      </c>
      <c r="D37" s="197" t="s">
        <v>389</v>
      </c>
      <c r="E37" s="198" t="s">
        <v>389</v>
      </c>
      <c r="F37" s="15" t="str">
        <f>IF('PL EN'!$B$1="Polski","750x200 -&gt; 750x300  +  przyciski ZWIŃ/ROZWIŃ 80x40","750x200 -&gt; 750x300 + COLLAPSE / EXPAND buttons 80x40")</f>
        <v>750x200 -&gt; 750x300  +  przyciski ZWIŃ/ROZWIŃ 80x40</v>
      </c>
      <c r="G37" s="14" t="s">
        <v>401</v>
      </c>
      <c r="H37" s="14" t="s">
        <v>398</v>
      </c>
      <c r="I37" s="14" t="s">
        <v>426</v>
      </c>
      <c r="J37" s="14" t="s">
        <v>393</v>
      </c>
      <c r="K37" s="14" t="s">
        <v>5</v>
      </c>
      <c r="L37" s="14" t="s">
        <v>399</v>
      </c>
      <c r="M37" s="410"/>
      <c r="N37" s="107" t="s">
        <v>758</v>
      </c>
      <c r="O37" s="253"/>
    </row>
    <row r="38" spans="1:232" s="66" customFormat="1" ht="45" customHeight="1" x14ac:dyDescent="0.25">
      <c r="A38" s="401"/>
      <c r="B38" s="402"/>
      <c r="C38" s="55" t="s">
        <v>429</v>
      </c>
      <c r="D38" s="197" t="s">
        <v>389</v>
      </c>
      <c r="E38" s="170" t="s">
        <v>389</v>
      </c>
      <c r="F38" s="15" t="str">
        <f>IF('PL EN'!$B$1="Polski","970x200 -&gt; 970x300  +  przyciski ZWIŃ/ROZWIŃ 80x40","970x200 -&gt; 970x300 + COLLAPSE / EXPAND buttons 80x40")</f>
        <v>970x200 -&gt; 970x300  +  przyciski ZWIŃ/ROZWIŃ 80x40</v>
      </c>
      <c r="G38" s="46" t="s">
        <v>401</v>
      </c>
      <c r="H38" s="46" t="s">
        <v>417</v>
      </c>
      <c r="I38" s="46" t="s">
        <v>426</v>
      </c>
      <c r="J38" s="46" t="s">
        <v>393</v>
      </c>
      <c r="K38" s="46" t="s">
        <v>5</v>
      </c>
      <c r="L38" s="46" t="s">
        <v>399</v>
      </c>
      <c r="M38" s="411"/>
      <c r="N38" s="108" t="s">
        <v>758</v>
      </c>
      <c r="O38" s="253"/>
    </row>
    <row r="39" spans="1:232" s="66" customFormat="1" ht="30" customHeight="1" x14ac:dyDescent="0.25">
      <c r="A39" s="401"/>
      <c r="B39" s="393" t="s">
        <v>432</v>
      </c>
      <c r="C39" s="26" t="s">
        <v>432</v>
      </c>
      <c r="D39" s="171" t="s">
        <v>389</v>
      </c>
      <c r="E39" s="169" t="s">
        <v>389</v>
      </c>
      <c r="F39" s="12" t="s">
        <v>413</v>
      </c>
      <c r="G39" s="12" t="s">
        <v>396</v>
      </c>
      <c r="H39" s="12" t="s">
        <v>398</v>
      </c>
      <c r="I39" s="12" t="s">
        <v>390</v>
      </c>
      <c r="J39" s="12" t="s">
        <v>433</v>
      </c>
      <c r="K39" s="12" t="s">
        <v>5</v>
      </c>
      <c r="L39" s="30" t="s">
        <v>637</v>
      </c>
      <c r="M39" s="13" t="s">
        <v>434</v>
      </c>
      <c r="N39" s="106" t="s">
        <v>758</v>
      </c>
      <c r="O39" s="253"/>
    </row>
    <row r="40" spans="1:232" s="66" customFormat="1" ht="30" customHeight="1" x14ac:dyDescent="0.25">
      <c r="A40" s="401"/>
      <c r="B40" s="394"/>
      <c r="C40" s="84" t="s">
        <v>709</v>
      </c>
      <c r="D40" s="350" t="s">
        <v>389</v>
      </c>
      <c r="E40" s="351" t="s">
        <v>389</v>
      </c>
      <c r="F40" s="85" t="s">
        <v>435</v>
      </c>
      <c r="G40" s="85" t="s">
        <v>396</v>
      </c>
      <c r="H40" s="85" t="s">
        <v>398</v>
      </c>
      <c r="I40" s="85" t="s">
        <v>390</v>
      </c>
      <c r="J40" s="85" t="s">
        <v>433</v>
      </c>
      <c r="K40" s="85" t="s">
        <v>45</v>
      </c>
      <c r="L40" s="85" t="s">
        <v>636</v>
      </c>
      <c r="M40" s="65"/>
      <c r="N40" s="108" t="s">
        <v>758</v>
      </c>
      <c r="O40" s="249"/>
    </row>
    <row r="41" spans="1:232" s="66" customFormat="1" ht="30" customHeight="1" x14ac:dyDescent="0.25">
      <c r="A41" s="401"/>
      <c r="B41" s="393" t="str">
        <f>IF('PL EN'!$B$1="Polski","Box Reklamowy","Advertising box")</f>
        <v>Box Reklamowy</v>
      </c>
      <c r="C41" s="41" t="s">
        <v>710</v>
      </c>
      <c r="D41" s="173" t="s">
        <v>1837</v>
      </c>
      <c r="E41" s="174" t="s">
        <v>1838</v>
      </c>
      <c r="F41" s="46" t="s">
        <v>435</v>
      </c>
      <c r="G41" s="46" t="s">
        <v>396</v>
      </c>
      <c r="H41" s="46" t="s">
        <v>398</v>
      </c>
      <c r="I41" s="46" t="s">
        <v>390</v>
      </c>
      <c r="J41" s="46" t="s">
        <v>661</v>
      </c>
      <c r="K41" s="46" t="s">
        <v>5</v>
      </c>
      <c r="L41" s="46" t="s">
        <v>436</v>
      </c>
      <c r="M41" s="63" t="s">
        <v>153</v>
      </c>
      <c r="N41" s="107" t="s">
        <v>758</v>
      </c>
      <c r="O41" s="252"/>
    </row>
    <row r="42" spans="1:232" s="66" customFormat="1" ht="30" customHeight="1" x14ac:dyDescent="0.25">
      <c r="A42" s="401"/>
      <c r="B42" s="394"/>
      <c r="C42" s="186" t="s">
        <v>437</v>
      </c>
      <c r="D42" s="179" t="s">
        <v>1837</v>
      </c>
      <c r="E42" s="180" t="s">
        <v>1838</v>
      </c>
      <c r="F42" s="11" t="s">
        <v>435</v>
      </c>
      <c r="G42" s="11" t="s">
        <v>396</v>
      </c>
      <c r="H42" s="11" t="s">
        <v>398</v>
      </c>
      <c r="I42" s="11" t="s">
        <v>390</v>
      </c>
      <c r="J42" s="11" t="s">
        <v>606</v>
      </c>
      <c r="K42" s="11" t="s">
        <v>5</v>
      </c>
      <c r="L42" s="11" t="s">
        <v>645</v>
      </c>
      <c r="M42" s="64"/>
      <c r="N42" s="108" t="s">
        <v>758</v>
      </c>
      <c r="O42" s="253"/>
    </row>
    <row r="43" spans="1:232" s="69" customFormat="1" ht="30" customHeight="1" x14ac:dyDescent="0.25">
      <c r="A43" s="401"/>
      <c r="B43" s="403" t="s">
        <v>438</v>
      </c>
      <c r="C43" s="41" t="str">
        <f>IF('PL EN'!$B$1="Polski","Branding Nagłówka Sekcji na Stronie Głównej WP","Section header branding on the WP Home Page")</f>
        <v>Branding Nagłówka Sekcji na Stronie Głównej WP</v>
      </c>
      <c r="D43" s="177" t="s">
        <v>1837</v>
      </c>
      <c r="E43" s="178" t="s">
        <v>1838</v>
      </c>
      <c r="F43" s="14" t="s">
        <v>440</v>
      </c>
      <c r="G43" s="14" t="s">
        <v>424</v>
      </c>
      <c r="H43" s="14" t="s">
        <v>389</v>
      </c>
      <c r="I43" s="14" t="s">
        <v>390</v>
      </c>
      <c r="J43" s="15" t="s">
        <v>2564</v>
      </c>
      <c r="K43" s="14" t="s">
        <v>5</v>
      </c>
      <c r="L43" s="14" t="s">
        <v>70</v>
      </c>
      <c r="M43" s="70" t="s">
        <v>2565</v>
      </c>
      <c r="N43" s="107" t="s">
        <v>758</v>
      </c>
      <c r="O43" s="252"/>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row>
    <row r="44" spans="1:232" s="66" customFormat="1" ht="30" customHeight="1" x14ac:dyDescent="0.25">
      <c r="A44" s="401"/>
      <c r="B44" s="396"/>
      <c r="C44" s="41" t="str">
        <f>IF('PL EN'!$B$1="Polski","Sponsor Relacji","Sponsor of coverage")</f>
        <v>Sponsor Relacji</v>
      </c>
      <c r="D44" s="177" t="s">
        <v>1837</v>
      </c>
      <c r="E44" s="178" t="s">
        <v>1838</v>
      </c>
      <c r="F44" s="14" t="s">
        <v>2390</v>
      </c>
      <c r="G44" s="14" t="s">
        <v>388</v>
      </c>
      <c r="H44" s="14" t="s">
        <v>389</v>
      </c>
      <c r="I44" s="14" t="s">
        <v>390</v>
      </c>
      <c r="J44" s="14" t="s">
        <v>408</v>
      </c>
      <c r="K44" s="14" t="s">
        <v>5</v>
      </c>
      <c r="L44" s="15" t="s">
        <v>2046</v>
      </c>
      <c r="M44" s="15" t="str">
        <f>IF('PL EN'!$B$1="Polski","Kreacja wyświetlana na ostatniej pozycji tabeli wyników.","The creative is displayed in the last position of the results table.")</f>
        <v>Kreacja wyświetlana na ostatniej pozycji tabeli wyników.</v>
      </c>
      <c r="N44" s="108"/>
      <c r="O44" s="249"/>
    </row>
    <row r="45" spans="1:232" s="66" customFormat="1" ht="75" customHeight="1" x14ac:dyDescent="0.25">
      <c r="A45" s="401"/>
      <c r="B45" s="403" t="s">
        <v>442</v>
      </c>
      <c r="C45" s="185" t="s">
        <v>444</v>
      </c>
      <c r="D45" s="175" t="s">
        <v>1837</v>
      </c>
      <c r="E45" s="176" t="s">
        <v>1838</v>
      </c>
      <c r="F45" s="12" t="s">
        <v>783</v>
      </c>
      <c r="G45" s="12" t="s">
        <v>398</v>
      </c>
      <c r="H45" s="12" t="s">
        <v>417</v>
      </c>
      <c r="I45" s="12" t="s">
        <v>390</v>
      </c>
      <c r="J45" s="12" t="s">
        <v>443</v>
      </c>
      <c r="K45" s="12" t="s">
        <v>5</v>
      </c>
      <c r="L45" s="13" t="s">
        <v>399</v>
      </c>
      <c r="M45" s="13" t="s">
        <v>703</v>
      </c>
      <c r="N45" s="106" t="s">
        <v>758</v>
      </c>
      <c r="O45" s="252"/>
    </row>
    <row r="46" spans="1:232" s="66" customFormat="1" ht="30" customHeight="1" x14ac:dyDescent="0.25">
      <c r="A46" s="401"/>
      <c r="B46" s="395"/>
      <c r="C46" s="41" t="s">
        <v>782</v>
      </c>
      <c r="D46" s="177" t="s">
        <v>1837</v>
      </c>
      <c r="E46" s="178" t="s">
        <v>1838</v>
      </c>
      <c r="F46" s="14" t="s">
        <v>699</v>
      </c>
      <c r="G46" s="14" t="s">
        <v>398</v>
      </c>
      <c r="H46" s="14" t="s">
        <v>417</v>
      </c>
      <c r="I46" s="14" t="s">
        <v>390</v>
      </c>
      <c r="J46" s="14" t="s">
        <v>443</v>
      </c>
      <c r="K46" s="14" t="s">
        <v>5</v>
      </c>
      <c r="L46" s="63" t="s">
        <v>399</v>
      </c>
      <c r="M46" s="15" t="s">
        <v>797</v>
      </c>
      <c r="N46" s="107" t="s">
        <v>758</v>
      </c>
      <c r="O46" s="252"/>
    </row>
    <row r="47" spans="1:232" s="66" customFormat="1" ht="75" customHeight="1" x14ac:dyDescent="0.25">
      <c r="A47" s="401"/>
      <c r="B47" s="395"/>
      <c r="C47" s="41" t="s">
        <v>711</v>
      </c>
      <c r="D47" s="173" t="s">
        <v>1837</v>
      </c>
      <c r="E47" s="174" t="s">
        <v>1838</v>
      </c>
      <c r="F47" s="14" t="s">
        <v>793</v>
      </c>
      <c r="G47" s="14" t="s">
        <v>401</v>
      </c>
      <c r="H47" s="14" t="s">
        <v>389</v>
      </c>
      <c r="I47" s="14" t="s">
        <v>390</v>
      </c>
      <c r="J47" s="14" t="s">
        <v>443</v>
      </c>
      <c r="K47" s="14" t="s">
        <v>45</v>
      </c>
      <c r="L47" s="15" t="s">
        <v>399</v>
      </c>
      <c r="M47" s="63" t="s">
        <v>703</v>
      </c>
      <c r="N47" s="106" t="s">
        <v>758</v>
      </c>
      <c r="O47" s="252"/>
    </row>
    <row r="48" spans="1:232" s="66" customFormat="1" ht="30" customHeight="1" x14ac:dyDescent="0.25">
      <c r="A48" s="401"/>
      <c r="B48" s="396"/>
      <c r="C48" s="186" t="s">
        <v>795</v>
      </c>
      <c r="D48" s="189" t="s">
        <v>1837</v>
      </c>
      <c r="E48" s="190" t="s">
        <v>1838</v>
      </c>
      <c r="F48" s="22" t="s">
        <v>1879</v>
      </c>
      <c r="G48" s="22" t="s">
        <v>401</v>
      </c>
      <c r="H48" s="22" t="s">
        <v>389</v>
      </c>
      <c r="I48" s="22" t="s">
        <v>390</v>
      </c>
      <c r="J48" s="22" t="s">
        <v>443</v>
      </c>
      <c r="K48" s="22" t="s">
        <v>45</v>
      </c>
      <c r="L48" s="23" t="s">
        <v>399</v>
      </c>
      <c r="M48" s="23" t="s">
        <v>796</v>
      </c>
      <c r="N48" s="108" t="s">
        <v>758</v>
      </c>
      <c r="O48" s="252"/>
    </row>
    <row r="49" spans="1:15" s="66" customFormat="1" ht="30" customHeight="1" x14ac:dyDescent="0.25">
      <c r="A49" s="401"/>
      <c r="B49" s="403" t="s">
        <v>1659</v>
      </c>
      <c r="C49" s="224" t="s">
        <v>2447</v>
      </c>
      <c r="D49" s="352" t="s">
        <v>389</v>
      </c>
      <c r="E49" s="353" t="s">
        <v>389</v>
      </c>
      <c r="F49" s="419" t="str">
        <f>IF('PL EN'!$B$1="Polski","patrz Content Box WP.PL SG XL","see Content Box WP.PL SG XL")</f>
        <v>patrz Content Box WP.PL SG XL</v>
      </c>
      <c r="G49" s="420"/>
      <c r="H49" s="420"/>
      <c r="I49" s="420"/>
      <c r="J49" s="420"/>
      <c r="K49" s="421"/>
      <c r="L49" s="72" t="s">
        <v>70</v>
      </c>
      <c r="M49" s="72" t="s">
        <v>2222</v>
      </c>
      <c r="N49" s="112"/>
    </row>
    <row r="50" spans="1:15" s="66" customFormat="1" ht="30" customHeight="1" x14ac:dyDescent="0.25">
      <c r="A50" s="401"/>
      <c r="B50" s="395"/>
      <c r="C50" s="168" t="s">
        <v>2448</v>
      </c>
      <c r="D50" s="344" t="s">
        <v>389</v>
      </c>
      <c r="E50" s="345" t="s">
        <v>389</v>
      </c>
      <c r="F50" s="422" t="str">
        <f>IF('PL EN'!$B$1="Polski","patrz Content Box WP.PL SG XL","see Content Box WP.PL SG XL")</f>
        <v>patrz Content Box WP.PL SG XL</v>
      </c>
      <c r="G50" s="423"/>
      <c r="H50" s="423"/>
      <c r="I50" s="423"/>
      <c r="J50" s="423"/>
      <c r="K50" s="424"/>
      <c r="L50" s="63" t="s">
        <v>70</v>
      </c>
      <c r="M50" s="63" t="s">
        <v>2223</v>
      </c>
      <c r="N50" s="106"/>
      <c r="O50" s="250"/>
    </row>
    <row r="51" spans="1:15" s="66" customFormat="1" ht="30" customHeight="1" x14ac:dyDescent="0.25">
      <c r="A51" s="401"/>
      <c r="B51" s="395"/>
      <c r="C51" s="223" t="s">
        <v>2449</v>
      </c>
      <c r="D51" s="181" t="s">
        <v>1837</v>
      </c>
      <c r="E51" s="182" t="s">
        <v>1838</v>
      </c>
      <c r="F51" s="45" t="str">
        <f>IF('PL EN'!$B$1="Polski","1260x300 oraz 940x300","1260x300 and 940x300")</f>
        <v>1260x300 oraz 940x300</v>
      </c>
      <c r="G51" s="45" t="s">
        <v>401</v>
      </c>
      <c r="H51" s="45" t="s">
        <v>398</v>
      </c>
      <c r="I51" s="45" t="s">
        <v>390</v>
      </c>
      <c r="J51" s="45" t="s">
        <v>447</v>
      </c>
      <c r="K51" s="45" t="s">
        <v>5</v>
      </c>
      <c r="L51" s="45" t="s">
        <v>70</v>
      </c>
      <c r="M51" s="72" t="s">
        <v>621</v>
      </c>
      <c r="N51" s="112" t="s">
        <v>758</v>
      </c>
      <c r="O51" s="252"/>
    </row>
    <row r="52" spans="1:15" s="66" customFormat="1" ht="30" customHeight="1" x14ac:dyDescent="0.25">
      <c r="A52" s="401"/>
      <c r="B52" s="395"/>
      <c r="C52" s="55" t="s">
        <v>2450</v>
      </c>
      <c r="D52" s="173" t="s">
        <v>1837</v>
      </c>
      <c r="E52" s="174" t="s">
        <v>1838</v>
      </c>
      <c r="F52" s="46" t="str">
        <f>IF('PL EN'!$B$1="Polski","300x100 lub 600x200","300x100 or 600x200")</f>
        <v>300x100 lub 600x200</v>
      </c>
      <c r="G52" s="46" t="s">
        <v>396</v>
      </c>
      <c r="H52" s="46" t="s">
        <v>398</v>
      </c>
      <c r="I52" s="46" t="s">
        <v>390</v>
      </c>
      <c r="J52" s="46" t="s">
        <v>447</v>
      </c>
      <c r="K52" s="46" t="s">
        <v>45</v>
      </c>
      <c r="L52" s="46" t="s">
        <v>70</v>
      </c>
      <c r="M52" s="63" t="s">
        <v>612</v>
      </c>
      <c r="N52" s="112" t="s">
        <v>758</v>
      </c>
      <c r="O52" s="253"/>
    </row>
    <row r="53" spans="1:15" s="66" customFormat="1" ht="30" customHeight="1" x14ac:dyDescent="0.25">
      <c r="A53" s="401"/>
      <c r="B53" s="395"/>
      <c r="C53" s="223" t="s">
        <v>2451</v>
      </c>
      <c r="D53" s="181" t="s">
        <v>1837</v>
      </c>
      <c r="E53" s="182" t="s">
        <v>1838</v>
      </c>
      <c r="F53" s="45" t="str">
        <f>IF('PL EN'!$B$1="Polski","1260x300 oraz 940x300","1260x300 and 940x300")</f>
        <v>1260x300 oraz 940x300</v>
      </c>
      <c r="G53" s="45" t="s">
        <v>401</v>
      </c>
      <c r="H53" s="45" t="s">
        <v>398</v>
      </c>
      <c r="I53" s="45" t="s">
        <v>390</v>
      </c>
      <c r="J53" s="45" t="s">
        <v>448</v>
      </c>
      <c r="K53" s="45" t="s">
        <v>5</v>
      </c>
      <c r="L53" s="44" t="s">
        <v>70</v>
      </c>
      <c r="M53" s="72" t="s">
        <v>620</v>
      </c>
      <c r="N53" s="109" t="s">
        <v>758</v>
      </c>
      <c r="O53" s="252"/>
    </row>
    <row r="54" spans="1:15" s="66" customFormat="1" ht="30" customHeight="1" x14ac:dyDescent="0.25">
      <c r="A54" s="401"/>
      <c r="B54" s="395"/>
      <c r="C54" s="55" t="s">
        <v>2452</v>
      </c>
      <c r="D54" s="173" t="s">
        <v>1837</v>
      </c>
      <c r="E54" s="174" t="s">
        <v>1838</v>
      </c>
      <c r="F54" s="46" t="str">
        <f>IF('PL EN'!$B$1="Polski","300x100 lub 600x200","300x100 or 600x200")</f>
        <v>300x100 lub 600x200</v>
      </c>
      <c r="G54" s="46" t="s">
        <v>396</v>
      </c>
      <c r="H54" s="46" t="s">
        <v>398</v>
      </c>
      <c r="I54" s="46" t="s">
        <v>390</v>
      </c>
      <c r="J54" s="46" t="s">
        <v>448</v>
      </c>
      <c r="K54" s="46" t="s">
        <v>45</v>
      </c>
      <c r="L54" s="46" t="s">
        <v>70</v>
      </c>
      <c r="M54" s="63" t="s">
        <v>616</v>
      </c>
      <c r="N54" s="112" t="s">
        <v>758</v>
      </c>
      <c r="O54" s="252"/>
    </row>
    <row r="55" spans="1:15" s="66" customFormat="1" ht="30" customHeight="1" x14ac:dyDescent="0.25">
      <c r="A55" s="401"/>
      <c r="B55" s="395"/>
      <c r="C55" s="223" t="s">
        <v>2453</v>
      </c>
      <c r="D55" s="181" t="s">
        <v>1837</v>
      </c>
      <c r="E55" s="182" t="s">
        <v>1838</v>
      </c>
      <c r="F55" s="45" t="str">
        <f>IF('PL EN'!$B$1="Polski","1260x300 oraz 940x300","1260x300 and 940x300")</f>
        <v>1260x300 oraz 940x300</v>
      </c>
      <c r="G55" s="45" t="s">
        <v>401</v>
      </c>
      <c r="H55" s="45" t="s">
        <v>398</v>
      </c>
      <c r="I55" s="45" t="s">
        <v>390</v>
      </c>
      <c r="J55" s="45" t="s">
        <v>449</v>
      </c>
      <c r="K55" s="45" t="s">
        <v>5</v>
      </c>
      <c r="L55" s="44" t="s">
        <v>70</v>
      </c>
      <c r="M55" s="72" t="s">
        <v>622</v>
      </c>
      <c r="N55" s="109" t="s">
        <v>758</v>
      </c>
      <c r="O55" s="252"/>
    </row>
    <row r="56" spans="1:15" s="66" customFormat="1" ht="30" customHeight="1" x14ac:dyDescent="0.25">
      <c r="A56" s="401"/>
      <c r="B56" s="395"/>
      <c r="C56" s="55" t="s">
        <v>2454</v>
      </c>
      <c r="D56" s="173" t="s">
        <v>1837</v>
      </c>
      <c r="E56" s="174" t="s">
        <v>1838</v>
      </c>
      <c r="F56" s="46" t="str">
        <f>IF('PL EN'!$B$1="Polski","300x100 lub 600x200","300x100 or 600x200")</f>
        <v>300x100 lub 600x200</v>
      </c>
      <c r="G56" s="46" t="s">
        <v>396</v>
      </c>
      <c r="H56" s="46" t="s">
        <v>398</v>
      </c>
      <c r="I56" s="46" t="s">
        <v>390</v>
      </c>
      <c r="J56" s="46" t="s">
        <v>449</v>
      </c>
      <c r="K56" s="46" t="s">
        <v>45</v>
      </c>
      <c r="L56" s="46" t="s">
        <v>70</v>
      </c>
      <c r="M56" s="63" t="s">
        <v>617</v>
      </c>
      <c r="N56" s="112" t="s">
        <v>758</v>
      </c>
      <c r="O56" s="252"/>
    </row>
    <row r="57" spans="1:15" s="66" customFormat="1" ht="30" customHeight="1" x14ac:dyDescent="0.25">
      <c r="A57" s="401"/>
      <c r="B57" s="395"/>
      <c r="C57" s="223" t="s">
        <v>2455</v>
      </c>
      <c r="D57" s="181" t="s">
        <v>1837</v>
      </c>
      <c r="E57" s="182" t="s">
        <v>1838</v>
      </c>
      <c r="F57" s="31" t="str">
        <f>IF('PL EN'!$B$1="Polski","1260x300 oraz 940x300","1260x300 and 940x300")</f>
        <v>1260x300 oraz 940x300</v>
      </c>
      <c r="G57" s="45" t="s">
        <v>401</v>
      </c>
      <c r="H57" s="45" t="s">
        <v>398</v>
      </c>
      <c r="I57" s="45" t="s">
        <v>390</v>
      </c>
      <c r="J57" s="45" t="s">
        <v>450</v>
      </c>
      <c r="K57" s="45" t="s">
        <v>5</v>
      </c>
      <c r="L57" s="44" t="s">
        <v>70</v>
      </c>
      <c r="M57" s="72" t="s">
        <v>623</v>
      </c>
      <c r="N57" s="109" t="s">
        <v>758</v>
      </c>
      <c r="O57" s="252"/>
    </row>
    <row r="58" spans="1:15" s="66" customFormat="1" ht="30" customHeight="1" x14ac:dyDescent="0.25">
      <c r="A58" s="401"/>
      <c r="B58" s="395"/>
      <c r="C58" s="55" t="s">
        <v>2456</v>
      </c>
      <c r="D58" s="173" t="s">
        <v>1837</v>
      </c>
      <c r="E58" s="174" t="s">
        <v>1838</v>
      </c>
      <c r="F58" s="37" t="str">
        <f>IF('PL EN'!$B$1="Polski","300x100 lub 600x200","300x100 or 600x200")</f>
        <v>300x100 lub 600x200</v>
      </c>
      <c r="G58" s="46" t="s">
        <v>396</v>
      </c>
      <c r="H58" s="46" t="s">
        <v>398</v>
      </c>
      <c r="I58" s="46" t="s">
        <v>390</v>
      </c>
      <c r="J58" s="46" t="s">
        <v>450</v>
      </c>
      <c r="K58" s="46" t="s">
        <v>45</v>
      </c>
      <c r="L58" s="46" t="s">
        <v>70</v>
      </c>
      <c r="M58" s="63" t="s">
        <v>618</v>
      </c>
      <c r="N58" s="112" t="s">
        <v>758</v>
      </c>
      <c r="O58" s="252"/>
    </row>
    <row r="59" spans="1:15" s="66" customFormat="1" ht="30" customHeight="1" x14ac:dyDescent="0.25">
      <c r="A59" s="401"/>
      <c r="B59" s="395"/>
      <c r="C59" s="223" t="s">
        <v>2457</v>
      </c>
      <c r="D59" s="181" t="s">
        <v>1837</v>
      </c>
      <c r="E59" s="182" t="s">
        <v>1838</v>
      </c>
      <c r="F59" s="31" t="str">
        <f>IF('PL EN'!$B$1="Polski","1260x300 oraz 940x300","1260x300 and 940x300")</f>
        <v>1260x300 oraz 940x300</v>
      </c>
      <c r="G59" s="45" t="s">
        <v>401</v>
      </c>
      <c r="H59" s="45" t="s">
        <v>398</v>
      </c>
      <c r="I59" s="45" t="s">
        <v>390</v>
      </c>
      <c r="J59" s="45" t="s">
        <v>405</v>
      </c>
      <c r="K59" s="45" t="s">
        <v>5</v>
      </c>
      <c r="L59" s="44" t="s">
        <v>70</v>
      </c>
      <c r="M59" s="72" t="s">
        <v>624</v>
      </c>
      <c r="N59" s="109" t="s">
        <v>758</v>
      </c>
      <c r="O59" s="252"/>
    </row>
    <row r="60" spans="1:15" s="66" customFormat="1" ht="30" customHeight="1" x14ac:dyDescent="0.25">
      <c r="A60" s="401"/>
      <c r="B60" s="395"/>
      <c r="C60" s="55" t="s">
        <v>2458</v>
      </c>
      <c r="D60" s="173" t="s">
        <v>1837</v>
      </c>
      <c r="E60" s="174" t="s">
        <v>1838</v>
      </c>
      <c r="F60" s="37" t="str">
        <f>IF('PL EN'!$B$1="Polski","300x100 lub 600x200","300x100 or 600x200")</f>
        <v>300x100 lub 600x200</v>
      </c>
      <c r="G60" s="46" t="s">
        <v>396</v>
      </c>
      <c r="H60" s="46" t="s">
        <v>398</v>
      </c>
      <c r="I60" s="46" t="s">
        <v>390</v>
      </c>
      <c r="J60" s="46" t="s">
        <v>451</v>
      </c>
      <c r="K60" s="46" t="s">
        <v>45</v>
      </c>
      <c r="L60" s="46" t="s">
        <v>70</v>
      </c>
      <c r="M60" s="63" t="s">
        <v>619</v>
      </c>
      <c r="N60" s="112" t="s">
        <v>758</v>
      </c>
      <c r="O60" s="252"/>
    </row>
    <row r="61" spans="1:15" s="66" customFormat="1" ht="30" customHeight="1" x14ac:dyDescent="0.25">
      <c r="A61" s="401"/>
      <c r="B61" s="395"/>
      <c r="C61" s="27" t="s">
        <v>2459</v>
      </c>
      <c r="D61" s="346" t="s">
        <v>389</v>
      </c>
      <c r="E61" s="347" t="s">
        <v>389</v>
      </c>
      <c r="F61" s="46" t="str">
        <f>IF('PL EN'!$B$1="Polski","do 200px wysokości","up to 200px in height")</f>
        <v>do 200px wysokości</v>
      </c>
      <c r="G61" s="45" t="s">
        <v>401</v>
      </c>
      <c r="H61" s="14" t="s">
        <v>398</v>
      </c>
      <c r="I61" s="45" t="s">
        <v>390</v>
      </c>
      <c r="J61" s="46" t="s">
        <v>660</v>
      </c>
      <c r="K61" s="46" t="s">
        <v>5</v>
      </c>
      <c r="L61" s="46" t="s">
        <v>70</v>
      </c>
      <c r="M61" s="15" t="s">
        <v>613</v>
      </c>
      <c r="N61" s="109" t="s">
        <v>758</v>
      </c>
      <c r="O61" s="252"/>
    </row>
    <row r="62" spans="1:15" s="66" customFormat="1" ht="60" customHeight="1" x14ac:dyDescent="0.25">
      <c r="A62" s="401"/>
      <c r="B62" s="395"/>
      <c r="C62" s="83" t="s">
        <v>2460</v>
      </c>
      <c r="D62" s="348" t="s">
        <v>389</v>
      </c>
      <c r="E62" s="349" t="s">
        <v>389</v>
      </c>
      <c r="F62" s="14" t="str">
        <f>IF('PL EN'!$B$1="Polski","1260x300 oraz 940x300","1260x300 and 940x300")</f>
        <v>1260x300 oraz 940x300</v>
      </c>
      <c r="G62" s="14" t="s">
        <v>401</v>
      </c>
      <c r="H62" s="14" t="s">
        <v>398</v>
      </c>
      <c r="I62" s="14" t="s">
        <v>390</v>
      </c>
      <c r="J62" s="14" t="s">
        <v>607</v>
      </c>
      <c r="K62" s="14" t="s">
        <v>5</v>
      </c>
      <c r="L62" s="14" t="s">
        <v>611</v>
      </c>
      <c r="M62" s="15" t="s">
        <v>640</v>
      </c>
      <c r="N62" s="107" t="s">
        <v>758</v>
      </c>
      <c r="O62" s="252"/>
    </row>
    <row r="63" spans="1:15" s="66" customFormat="1" ht="30" customHeight="1" x14ac:dyDescent="0.25">
      <c r="A63" s="401"/>
      <c r="B63" s="395"/>
      <c r="C63" s="225" t="s">
        <v>1900</v>
      </c>
      <c r="D63" s="354" t="s">
        <v>389</v>
      </c>
      <c r="E63" s="355" t="s">
        <v>389</v>
      </c>
      <c r="F63" s="44" t="str">
        <f>IF('PL EN'!$B$1="Polski","1260x300 oraz 940x300","1260x300 and 940x300")</f>
        <v>1260x300 oraz 940x300</v>
      </c>
      <c r="G63" s="44" t="s">
        <v>401</v>
      </c>
      <c r="H63" s="44" t="s">
        <v>398</v>
      </c>
      <c r="I63" s="44" t="s">
        <v>390</v>
      </c>
      <c r="J63" s="44" t="s">
        <v>609</v>
      </c>
      <c r="K63" s="44" t="s">
        <v>5</v>
      </c>
      <c r="L63" s="44" t="s">
        <v>445</v>
      </c>
      <c r="M63" s="73" t="s">
        <v>1834</v>
      </c>
      <c r="N63" s="109" t="s">
        <v>758</v>
      </c>
      <c r="O63" s="252"/>
    </row>
    <row r="64" spans="1:15" s="66" customFormat="1" ht="30" customHeight="1" x14ac:dyDescent="0.25">
      <c r="A64" s="401"/>
      <c r="B64" s="395"/>
      <c r="C64" s="224" t="s">
        <v>1658</v>
      </c>
      <c r="D64" s="173" t="s">
        <v>1837</v>
      </c>
      <c r="E64" s="174" t="s">
        <v>1838</v>
      </c>
      <c r="F64" s="46" t="str">
        <f>IF('PL EN'!$B$1="Polski","300x100 lub 600x200","300x100 or 600x200")</f>
        <v>300x100 lub 600x200</v>
      </c>
      <c r="G64" s="46" t="s">
        <v>396</v>
      </c>
      <c r="H64" s="46" t="s">
        <v>398</v>
      </c>
      <c r="I64" s="46" t="s">
        <v>390</v>
      </c>
      <c r="J64" s="46" t="s">
        <v>609</v>
      </c>
      <c r="K64" s="46" t="s">
        <v>45</v>
      </c>
      <c r="L64" s="46" t="s">
        <v>445</v>
      </c>
      <c r="M64" s="63" t="s">
        <v>1834</v>
      </c>
      <c r="N64" s="106" t="s">
        <v>758</v>
      </c>
      <c r="O64" s="249"/>
    </row>
    <row r="65" spans="1:15" s="66" customFormat="1" ht="30" customHeight="1" x14ac:dyDescent="0.25">
      <c r="A65" s="401"/>
      <c r="B65" s="395"/>
      <c r="C65" s="54" t="s">
        <v>2165</v>
      </c>
      <c r="D65" s="356" t="s">
        <v>389</v>
      </c>
      <c r="E65" s="357" t="s">
        <v>389</v>
      </c>
      <c r="F65" s="44" t="str">
        <f>IF('PL EN'!$B$1="Polski","1200x300 oraz 940x300","1200x300 and 940x300")</f>
        <v>1200x300 oraz 940x300</v>
      </c>
      <c r="G65" s="44" t="s">
        <v>401</v>
      </c>
      <c r="H65" s="44" t="s">
        <v>398</v>
      </c>
      <c r="I65" s="44" t="s">
        <v>390</v>
      </c>
      <c r="J65" s="44" t="s">
        <v>776</v>
      </c>
      <c r="K65" s="44" t="s">
        <v>5</v>
      </c>
      <c r="L65" s="44" t="s">
        <v>1907</v>
      </c>
      <c r="M65" s="73" t="s">
        <v>610</v>
      </c>
      <c r="N65" s="109" t="s">
        <v>758</v>
      </c>
      <c r="O65" s="252"/>
    </row>
    <row r="66" spans="1:15" s="66" customFormat="1" ht="30" customHeight="1" x14ac:dyDescent="0.25">
      <c r="A66" s="401"/>
      <c r="B66" s="395"/>
      <c r="C66" s="168" t="s">
        <v>2166</v>
      </c>
      <c r="D66" s="172" t="s">
        <v>389</v>
      </c>
      <c r="E66" s="170" t="s">
        <v>389</v>
      </c>
      <c r="F66" s="46" t="str">
        <f>IF('PL EN'!$B$1="Polski","300x100 lub 600x200","300x100 or 600x200")</f>
        <v>300x100 lub 600x200</v>
      </c>
      <c r="G66" s="46" t="s">
        <v>396</v>
      </c>
      <c r="H66" s="46" t="s">
        <v>398</v>
      </c>
      <c r="I66" s="46" t="s">
        <v>390</v>
      </c>
      <c r="J66" s="45" t="s">
        <v>393</v>
      </c>
      <c r="K66" s="46" t="s">
        <v>45</v>
      </c>
      <c r="L66" s="46" t="s">
        <v>1907</v>
      </c>
      <c r="M66" s="63" t="s">
        <v>610</v>
      </c>
      <c r="N66" s="106" t="s">
        <v>758</v>
      </c>
      <c r="O66" s="249"/>
    </row>
    <row r="67" spans="1:15" s="66" customFormat="1" ht="30" customHeight="1" x14ac:dyDescent="0.25">
      <c r="A67" s="401"/>
      <c r="B67" s="395"/>
      <c r="C67" s="224" t="s">
        <v>1901</v>
      </c>
      <c r="D67" s="356" t="s">
        <v>389</v>
      </c>
      <c r="E67" s="357" t="s">
        <v>389</v>
      </c>
      <c r="F67" s="44" t="s">
        <v>1905</v>
      </c>
      <c r="G67" s="44" t="s">
        <v>401</v>
      </c>
      <c r="H67" s="44" t="s">
        <v>398</v>
      </c>
      <c r="I67" s="44" t="s">
        <v>390</v>
      </c>
      <c r="J67" s="44" t="s">
        <v>776</v>
      </c>
      <c r="K67" s="44" t="s">
        <v>5</v>
      </c>
      <c r="L67" s="44" t="s">
        <v>1908</v>
      </c>
      <c r="M67" s="73" t="s">
        <v>608</v>
      </c>
      <c r="N67" s="109" t="s">
        <v>758</v>
      </c>
      <c r="O67" s="252"/>
    </row>
    <row r="68" spans="1:15" s="66" customFormat="1" ht="30" customHeight="1" x14ac:dyDescent="0.25">
      <c r="A68" s="401"/>
      <c r="B68" s="395"/>
      <c r="C68" s="168" t="s">
        <v>1902</v>
      </c>
      <c r="D68" s="172" t="s">
        <v>389</v>
      </c>
      <c r="E68" s="170" t="s">
        <v>389</v>
      </c>
      <c r="F68" s="46" t="str">
        <f>IF('PL EN'!$B$1="Polski","300x100 lub 600x200","300x100 or 600x200")</f>
        <v>300x100 lub 600x200</v>
      </c>
      <c r="G68" s="46" t="s">
        <v>396</v>
      </c>
      <c r="H68" s="46" t="s">
        <v>398</v>
      </c>
      <c r="I68" s="46" t="s">
        <v>390</v>
      </c>
      <c r="J68" s="45" t="s">
        <v>393</v>
      </c>
      <c r="K68" s="226" t="s">
        <v>45</v>
      </c>
      <c r="L68" s="46" t="s">
        <v>1908</v>
      </c>
      <c r="M68" s="63" t="s">
        <v>610</v>
      </c>
      <c r="N68" s="112" t="s">
        <v>758</v>
      </c>
      <c r="O68" s="249"/>
    </row>
    <row r="69" spans="1:15" s="66" customFormat="1" ht="45" customHeight="1" x14ac:dyDescent="0.25">
      <c r="A69" s="401"/>
      <c r="B69" s="395"/>
      <c r="C69" s="54" t="s">
        <v>2461</v>
      </c>
      <c r="D69" s="356" t="s">
        <v>389</v>
      </c>
      <c r="E69" s="357" t="s">
        <v>389</v>
      </c>
      <c r="F69" s="44" t="s">
        <v>773</v>
      </c>
      <c r="G69" s="44" t="s">
        <v>416</v>
      </c>
      <c r="H69" s="44" t="s">
        <v>417</v>
      </c>
      <c r="I69" s="44" t="s">
        <v>390</v>
      </c>
      <c r="J69" s="44" t="s">
        <v>607</v>
      </c>
      <c r="K69" s="44" t="s">
        <v>5</v>
      </c>
      <c r="L69" s="44" t="s">
        <v>70</v>
      </c>
      <c r="M69" s="73" t="s">
        <v>2221</v>
      </c>
      <c r="N69" s="109" t="s">
        <v>758</v>
      </c>
      <c r="O69" s="252"/>
    </row>
    <row r="70" spans="1:15" s="66" customFormat="1" ht="45" customHeight="1" x14ac:dyDescent="0.25">
      <c r="A70" s="401"/>
      <c r="B70" s="395"/>
      <c r="C70" s="55" t="s">
        <v>2462</v>
      </c>
      <c r="D70" s="172" t="s">
        <v>389</v>
      </c>
      <c r="E70" s="170" t="s">
        <v>389</v>
      </c>
      <c r="F70" s="46" t="s">
        <v>772</v>
      </c>
      <c r="G70" s="46" t="s">
        <v>1906</v>
      </c>
      <c r="H70" s="46" t="s">
        <v>398</v>
      </c>
      <c r="I70" s="46" t="s">
        <v>390</v>
      </c>
      <c r="J70" s="46" t="s">
        <v>607</v>
      </c>
      <c r="K70" s="46" t="s">
        <v>45</v>
      </c>
      <c r="L70" s="46" t="s">
        <v>70</v>
      </c>
      <c r="M70" s="63" t="s">
        <v>615</v>
      </c>
      <c r="N70" s="106" t="s">
        <v>758</v>
      </c>
      <c r="O70" s="252"/>
    </row>
    <row r="71" spans="1:15" s="66" customFormat="1" ht="60" customHeight="1" x14ac:dyDescent="0.25">
      <c r="A71" s="401"/>
      <c r="B71" s="395"/>
      <c r="C71" s="83" t="s">
        <v>2463</v>
      </c>
      <c r="D71" s="197" t="s">
        <v>389</v>
      </c>
      <c r="E71" s="198" t="s">
        <v>389</v>
      </c>
      <c r="F71" s="46" t="s">
        <v>773</v>
      </c>
      <c r="G71" s="46" t="s">
        <v>625</v>
      </c>
      <c r="H71" s="46" t="s">
        <v>417</v>
      </c>
      <c r="I71" s="46" t="s">
        <v>390</v>
      </c>
      <c r="J71" s="46" t="s">
        <v>607</v>
      </c>
      <c r="K71" s="46" t="s">
        <v>5</v>
      </c>
      <c r="L71" s="46" t="s">
        <v>611</v>
      </c>
      <c r="M71" s="63" t="s">
        <v>640</v>
      </c>
      <c r="N71" s="107" t="s">
        <v>758</v>
      </c>
      <c r="O71" s="251"/>
    </row>
    <row r="72" spans="1:15" s="66" customFormat="1" ht="30" customHeight="1" x14ac:dyDescent="0.25">
      <c r="A72" s="401"/>
      <c r="B72" s="395"/>
      <c r="C72" s="54" t="s">
        <v>2167</v>
      </c>
      <c r="D72" s="356" t="s">
        <v>389</v>
      </c>
      <c r="E72" s="357" t="s">
        <v>389</v>
      </c>
      <c r="F72" s="44" t="s">
        <v>771</v>
      </c>
      <c r="G72" s="44" t="s">
        <v>416</v>
      </c>
      <c r="H72" s="44" t="s">
        <v>417</v>
      </c>
      <c r="I72" s="44" t="s">
        <v>390</v>
      </c>
      <c r="J72" s="44" t="s">
        <v>776</v>
      </c>
      <c r="K72" s="44" t="s">
        <v>5</v>
      </c>
      <c r="L72" s="44" t="s">
        <v>1907</v>
      </c>
      <c r="M72" s="73" t="s">
        <v>610</v>
      </c>
      <c r="N72" s="227" t="s">
        <v>758</v>
      </c>
      <c r="O72" s="252"/>
    </row>
    <row r="73" spans="1:15" s="66" customFormat="1" ht="30" customHeight="1" x14ac:dyDescent="0.25">
      <c r="A73" s="401"/>
      <c r="B73" s="395"/>
      <c r="C73" s="168" t="s">
        <v>2168</v>
      </c>
      <c r="D73" s="172" t="s">
        <v>389</v>
      </c>
      <c r="E73" s="170" t="s">
        <v>389</v>
      </c>
      <c r="F73" s="46" t="s">
        <v>772</v>
      </c>
      <c r="G73" s="46" t="s">
        <v>396</v>
      </c>
      <c r="H73" s="46" t="s">
        <v>398</v>
      </c>
      <c r="I73" s="46" t="s">
        <v>390</v>
      </c>
      <c r="J73" s="46" t="s">
        <v>393</v>
      </c>
      <c r="K73" s="46" t="s">
        <v>45</v>
      </c>
      <c r="L73" s="46" t="s">
        <v>1907</v>
      </c>
      <c r="M73" s="63" t="s">
        <v>610</v>
      </c>
      <c r="N73" s="106" t="s">
        <v>758</v>
      </c>
      <c r="O73" s="249"/>
    </row>
    <row r="74" spans="1:15" s="66" customFormat="1" ht="30" customHeight="1" x14ac:dyDescent="0.25">
      <c r="A74" s="401"/>
      <c r="B74" s="395"/>
      <c r="C74" s="224" t="s">
        <v>1903</v>
      </c>
      <c r="D74" s="356" t="s">
        <v>389</v>
      </c>
      <c r="E74" s="357" t="s">
        <v>389</v>
      </c>
      <c r="F74" s="45" t="s">
        <v>1909</v>
      </c>
      <c r="G74" s="45" t="s">
        <v>416</v>
      </c>
      <c r="H74" s="45" t="s">
        <v>417</v>
      </c>
      <c r="I74" s="45" t="s">
        <v>390</v>
      </c>
      <c r="J74" s="44" t="s">
        <v>776</v>
      </c>
      <c r="K74" s="45" t="s">
        <v>5</v>
      </c>
      <c r="L74" s="44" t="s">
        <v>1908</v>
      </c>
      <c r="M74" s="73" t="s">
        <v>608</v>
      </c>
      <c r="N74" s="109" t="s">
        <v>758</v>
      </c>
      <c r="O74" s="252"/>
    </row>
    <row r="75" spans="1:15" s="66" customFormat="1" ht="30" customHeight="1" x14ac:dyDescent="0.25">
      <c r="A75" s="401"/>
      <c r="B75" s="395"/>
      <c r="C75" s="168" t="s">
        <v>1904</v>
      </c>
      <c r="D75" s="172" t="s">
        <v>389</v>
      </c>
      <c r="E75" s="170" t="s">
        <v>389</v>
      </c>
      <c r="F75" s="46" t="s">
        <v>772</v>
      </c>
      <c r="G75" s="46" t="s">
        <v>396</v>
      </c>
      <c r="H75" s="46" t="s">
        <v>398</v>
      </c>
      <c r="I75" s="46" t="s">
        <v>390</v>
      </c>
      <c r="J75" s="45" t="s">
        <v>393</v>
      </c>
      <c r="K75" s="226" t="s">
        <v>45</v>
      </c>
      <c r="L75" s="46" t="s">
        <v>1908</v>
      </c>
      <c r="M75" s="63" t="s">
        <v>610</v>
      </c>
      <c r="N75" s="112" t="s">
        <v>758</v>
      </c>
      <c r="O75" s="249"/>
    </row>
    <row r="76" spans="1:15" s="66" customFormat="1" ht="89.25" customHeight="1" x14ac:dyDescent="0.25">
      <c r="A76" s="401"/>
      <c r="B76" s="395"/>
      <c r="C76" s="41" t="s">
        <v>2464</v>
      </c>
      <c r="D76" s="173" t="s">
        <v>1837</v>
      </c>
      <c r="E76" s="174" t="s">
        <v>1838</v>
      </c>
      <c r="F76" s="77" t="s">
        <v>2433</v>
      </c>
      <c r="G76" s="14" t="s">
        <v>398</v>
      </c>
      <c r="H76" s="46" t="s">
        <v>417</v>
      </c>
      <c r="I76" s="14" t="s">
        <v>390</v>
      </c>
      <c r="J76" s="14" t="s">
        <v>614</v>
      </c>
      <c r="K76" s="14" t="s">
        <v>5</v>
      </c>
      <c r="L76" s="14" t="s">
        <v>70</v>
      </c>
      <c r="M76" s="15" t="s">
        <v>626</v>
      </c>
      <c r="N76" s="107" t="s">
        <v>758</v>
      </c>
      <c r="O76" s="252"/>
    </row>
    <row r="77" spans="1:15" s="66" customFormat="1" ht="90" customHeight="1" x14ac:dyDescent="0.25">
      <c r="A77" s="401"/>
      <c r="B77" s="395"/>
      <c r="C77" s="55" t="s">
        <v>2465</v>
      </c>
      <c r="D77" s="172" t="s">
        <v>389</v>
      </c>
      <c r="E77" s="170" t="s">
        <v>389</v>
      </c>
      <c r="F77" s="77" t="s">
        <v>2434</v>
      </c>
      <c r="G77" s="14" t="s">
        <v>398</v>
      </c>
      <c r="H77" s="46" t="s">
        <v>417</v>
      </c>
      <c r="I77" s="14" t="s">
        <v>390</v>
      </c>
      <c r="J77" s="14" t="s">
        <v>614</v>
      </c>
      <c r="K77" s="14" t="s">
        <v>5</v>
      </c>
      <c r="L77" s="14" t="s">
        <v>70</v>
      </c>
      <c r="M77" s="15" t="s">
        <v>627</v>
      </c>
      <c r="N77" s="107" t="s">
        <v>758</v>
      </c>
      <c r="O77" s="252"/>
    </row>
    <row r="78" spans="1:15" s="66" customFormat="1" ht="45" customHeight="1" x14ac:dyDescent="0.25">
      <c r="A78" s="401"/>
      <c r="B78" s="395"/>
      <c r="C78" s="27" t="s">
        <v>452</v>
      </c>
      <c r="D78" s="197" t="s">
        <v>389</v>
      </c>
      <c r="E78" s="198" t="s">
        <v>389</v>
      </c>
      <c r="F78" s="44" t="s">
        <v>446</v>
      </c>
      <c r="G78" s="44" t="s">
        <v>401</v>
      </c>
      <c r="H78" s="44" t="s">
        <v>398</v>
      </c>
      <c r="I78" s="44" t="s">
        <v>390</v>
      </c>
      <c r="J78" s="44" t="s">
        <v>389</v>
      </c>
      <c r="K78" s="44" t="s">
        <v>5</v>
      </c>
      <c r="L78" s="44" t="s">
        <v>453</v>
      </c>
      <c r="M78" s="73"/>
      <c r="N78" s="109" t="s">
        <v>758</v>
      </c>
      <c r="O78" s="252"/>
    </row>
    <row r="79" spans="1:15" s="66" customFormat="1" ht="105" customHeight="1" x14ac:dyDescent="0.25">
      <c r="A79" s="401"/>
      <c r="B79" s="395"/>
      <c r="C79" s="194" t="s">
        <v>1867</v>
      </c>
      <c r="D79" s="374" t="s">
        <v>1837</v>
      </c>
      <c r="E79" s="190" t="s">
        <v>1838</v>
      </c>
      <c r="F79" s="73" t="str">
        <f>IF('PL EN'!$B$1="Polski","300x535 (pion) oraz 535x300 (poziom) + zaślepka 300x250","300x535 (vertical) and 535x300 (horizontal) + a 300x250 plug")</f>
        <v>300x535 (pion) oraz 535x300 (poziom) + zaślepka 300x250</v>
      </c>
      <c r="G79" s="22" t="s">
        <v>401</v>
      </c>
      <c r="H79" s="22"/>
      <c r="I79" s="22" t="s">
        <v>390</v>
      </c>
      <c r="J79" s="22" t="s">
        <v>393</v>
      </c>
      <c r="K79" s="22" t="s">
        <v>45</v>
      </c>
      <c r="L79" s="22" t="s">
        <v>70</v>
      </c>
      <c r="M79" s="15" t="s">
        <v>454</v>
      </c>
      <c r="N79" s="108" t="s">
        <v>758</v>
      </c>
      <c r="O79" s="252"/>
    </row>
    <row r="80" spans="1:15" s="66" customFormat="1" ht="142.5" customHeight="1" x14ac:dyDescent="0.25">
      <c r="A80" s="401"/>
      <c r="B80" s="296" t="s">
        <v>455</v>
      </c>
      <c r="C80" s="186" t="s">
        <v>712</v>
      </c>
      <c r="D80" s="179" t="s">
        <v>1837</v>
      </c>
      <c r="E80" s="180" t="s">
        <v>1838</v>
      </c>
      <c r="F80" s="262" t="s">
        <v>456</v>
      </c>
      <c r="G80" s="11" t="s">
        <v>407</v>
      </c>
      <c r="H80" s="11" t="s">
        <v>389</v>
      </c>
      <c r="I80" s="11" t="s">
        <v>390</v>
      </c>
      <c r="J80" s="11" t="s">
        <v>457</v>
      </c>
      <c r="K80" s="11" t="s">
        <v>45</v>
      </c>
      <c r="L80" s="64" t="s">
        <v>70</v>
      </c>
      <c r="M80" s="259" t="s">
        <v>646</v>
      </c>
      <c r="N80" s="111" t="s">
        <v>758</v>
      </c>
      <c r="O80" s="251"/>
    </row>
    <row r="81" spans="1:15" s="66" customFormat="1" ht="60" customHeight="1" x14ac:dyDescent="0.25">
      <c r="A81" s="401"/>
      <c r="B81" s="397" t="s">
        <v>594</v>
      </c>
      <c r="C81" s="185" t="s">
        <v>2051</v>
      </c>
      <c r="D81" s="175" t="s">
        <v>1837</v>
      </c>
      <c r="E81" s="176" t="s">
        <v>1838</v>
      </c>
      <c r="F81" s="12" t="s">
        <v>2048</v>
      </c>
      <c r="G81" s="13" t="s">
        <v>662</v>
      </c>
      <c r="H81" s="12"/>
      <c r="I81" s="12" t="s">
        <v>390</v>
      </c>
      <c r="J81" s="12"/>
      <c r="K81" s="12" t="s">
        <v>5</v>
      </c>
      <c r="L81" s="13" t="s">
        <v>652</v>
      </c>
      <c r="M81" s="418" t="s">
        <v>2094</v>
      </c>
      <c r="N81" s="105" t="s">
        <v>758</v>
      </c>
      <c r="O81" s="252"/>
    </row>
    <row r="82" spans="1:15" s="66" customFormat="1" ht="60" customHeight="1" x14ac:dyDescent="0.25">
      <c r="A82" s="401"/>
      <c r="B82" s="398"/>
      <c r="C82" s="168" t="s">
        <v>2050</v>
      </c>
      <c r="D82" s="344" t="s">
        <v>389</v>
      </c>
      <c r="E82" s="345" t="s">
        <v>389</v>
      </c>
      <c r="F82" s="46" t="s">
        <v>2049</v>
      </c>
      <c r="G82" s="63" t="s">
        <v>662</v>
      </c>
      <c r="H82" s="46"/>
      <c r="I82" s="46" t="s">
        <v>390</v>
      </c>
      <c r="J82" s="46"/>
      <c r="K82" s="46" t="s">
        <v>45</v>
      </c>
      <c r="L82" s="63" t="s">
        <v>652</v>
      </c>
      <c r="M82" s="411"/>
      <c r="N82" s="112" t="s">
        <v>758</v>
      </c>
      <c r="O82" s="252"/>
    </row>
    <row r="83" spans="1:15" s="66" customFormat="1" ht="45" customHeight="1" x14ac:dyDescent="0.25">
      <c r="A83" s="401"/>
      <c r="B83" s="397" t="s">
        <v>458</v>
      </c>
      <c r="C83" s="185" t="s">
        <v>458</v>
      </c>
      <c r="D83" s="175" t="s">
        <v>1837</v>
      </c>
      <c r="E83" s="176" t="s">
        <v>1838</v>
      </c>
      <c r="F83" s="12" t="s">
        <v>459</v>
      </c>
      <c r="G83" s="12" t="s">
        <v>401</v>
      </c>
      <c r="H83" s="12" t="s">
        <v>389</v>
      </c>
      <c r="I83" s="12"/>
      <c r="J83" s="12" t="s">
        <v>628</v>
      </c>
      <c r="K83" s="12" t="s">
        <v>5</v>
      </c>
      <c r="L83" s="13" t="s">
        <v>397</v>
      </c>
      <c r="M83" s="13" t="s">
        <v>461</v>
      </c>
      <c r="N83" s="105" t="s">
        <v>758</v>
      </c>
      <c r="O83" s="252"/>
    </row>
    <row r="84" spans="1:15" s="66" customFormat="1" ht="45" customHeight="1" x14ac:dyDescent="0.25">
      <c r="A84" s="401"/>
      <c r="B84" s="398"/>
      <c r="C84" s="168" t="s">
        <v>713</v>
      </c>
      <c r="D84" s="177" t="s">
        <v>1837</v>
      </c>
      <c r="E84" s="178" t="s">
        <v>1838</v>
      </c>
      <c r="F84" s="14" t="s">
        <v>462</v>
      </c>
      <c r="G84" s="14" t="s">
        <v>414</v>
      </c>
      <c r="H84" s="14" t="s">
        <v>389</v>
      </c>
      <c r="I84" s="14"/>
      <c r="J84" s="14" t="s">
        <v>604</v>
      </c>
      <c r="K84" s="14" t="s">
        <v>45</v>
      </c>
      <c r="L84" s="15" t="s">
        <v>397</v>
      </c>
      <c r="M84" s="15" t="s">
        <v>370</v>
      </c>
      <c r="N84" s="107" t="s">
        <v>758</v>
      </c>
      <c r="O84" s="249"/>
    </row>
    <row r="85" spans="1:15" s="66" customFormat="1" ht="165" customHeight="1" x14ac:dyDescent="0.25">
      <c r="A85" s="401"/>
      <c r="B85" s="399"/>
      <c r="C85" s="186" t="s">
        <v>463</v>
      </c>
      <c r="D85" s="179" t="s">
        <v>1837</v>
      </c>
      <c r="E85" s="180" t="s">
        <v>1838</v>
      </c>
      <c r="F85" s="11" t="s">
        <v>464</v>
      </c>
      <c r="G85" s="11" t="s">
        <v>398</v>
      </c>
      <c r="H85" s="11" t="s">
        <v>417</v>
      </c>
      <c r="I85" s="11"/>
      <c r="J85" s="46" t="s">
        <v>628</v>
      </c>
      <c r="K85" s="11" t="s">
        <v>5</v>
      </c>
      <c r="L85" s="63" t="s">
        <v>397</v>
      </c>
      <c r="M85" s="23" t="s">
        <v>465</v>
      </c>
      <c r="N85" s="108" t="s">
        <v>758</v>
      </c>
      <c r="O85" s="252"/>
    </row>
    <row r="86" spans="1:15" s="66" customFormat="1" ht="105" customHeight="1" x14ac:dyDescent="0.25">
      <c r="A86" s="401"/>
      <c r="B86" s="297" t="s">
        <v>466</v>
      </c>
      <c r="C86" s="28" t="s">
        <v>466</v>
      </c>
      <c r="D86" s="175" t="s">
        <v>1837</v>
      </c>
      <c r="E86" s="176" t="s">
        <v>1838</v>
      </c>
      <c r="F86" s="13" t="str">
        <f>IF('PL EN'!$B$1="Polski","880x560, dopuszczalne również: 970x600, 970x300, 970x250","880x560, also acceptable: 970x600, 970x300, 970x250")</f>
        <v>880x560, dopuszczalne również: 970x600, 970x300, 970x250</v>
      </c>
      <c r="G86" s="12" t="s">
        <v>401</v>
      </c>
      <c r="H86" s="12" t="s">
        <v>398</v>
      </c>
      <c r="I86" s="12"/>
      <c r="J86" s="12" t="s">
        <v>629</v>
      </c>
      <c r="K86" s="12" t="s">
        <v>5</v>
      </c>
      <c r="L86" s="13" t="s">
        <v>397</v>
      </c>
      <c r="M86" s="13" t="s">
        <v>467</v>
      </c>
      <c r="N86" s="105" t="s">
        <v>758</v>
      </c>
      <c r="O86" s="252"/>
    </row>
    <row r="87" spans="1:15" s="66" customFormat="1" ht="45" customHeight="1" x14ac:dyDescent="0.25">
      <c r="A87" s="401"/>
      <c r="B87" s="403" t="s">
        <v>468</v>
      </c>
      <c r="C87" s="185" t="s">
        <v>1335</v>
      </c>
      <c r="D87" s="175" t="s">
        <v>1837</v>
      </c>
      <c r="E87" s="176" t="s">
        <v>1838</v>
      </c>
      <c r="F87" s="13" t="s">
        <v>1337</v>
      </c>
      <c r="G87" s="12" t="s">
        <v>414</v>
      </c>
      <c r="H87" s="12" t="s">
        <v>398</v>
      </c>
      <c r="I87" s="12" t="s">
        <v>390</v>
      </c>
      <c r="J87" s="12" t="s">
        <v>469</v>
      </c>
      <c r="K87" s="12" t="s">
        <v>5</v>
      </c>
      <c r="L87" s="13" t="s">
        <v>70</v>
      </c>
      <c r="M87" s="13" t="s">
        <v>1332</v>
      </c>
      <c r="N87" s="105" t="s">
        <v>758</v>
      </c>
      <c r="O87" s="252"/>
    </row>
    <row r="88" spans="1:15" s="66" customFormat="1" ht="45" customHeight="1" x14ac:dyDescent="0.25">
      <c r="A88" s="401"/>
      <c r="B88" s="395"/>
      <c r="C88" s="168" t="s">
        <v>1336</v>
      </c>
      <c r="D88" s="177" t="s">
        <v>1837</v>
      </c>
      <c r="E88" s="178" t="s">
        <v>1838</v>
      </c>
      <c r="F88" s="15" t="s">
        <v>2047</v>
      </c>
      <c r="G88" s="14" t="s">
        <v>414</v>
      </c>
      <c r="H88" s="14" t="s">
        <v>398</v>
      </c>
      <c r="I88" s="14" t="s">
        <v>390</v>
      </c>
      <c r="J88" s="14" t="s">
        <v>469</v>
      </c>
      <c r="K88" s="14" t="s">
        <v>5</v>
      </c>
      <c r="L88" s="15" t="s">
        <v>445</v>
      </c>
      <c r="M88" s="15" t="s">
        <v>1333</v>
      </c>
      <c r="N88" s="107" t="s">
        <v>758</v>
      </c>
      <c r="O88" s="252"/>
    </row>
    <row r="89" spans="1:15" s="66" customFormat="1" ht="45" customHeight="1" x14ac:dyDescent="0.25">
      <c r="A89" s="401"/>
      <c r="B89" s="396"/>
      <c r="C89" s="186" t="str">
        <f>IF('PL EN'!$B$1="Polski","MidBox Mobile","Mobile MidBox")</f>
        <v>MidBox Mobile</v>
      </c>
      <c r="D89" s="189" t="s">
        <v>1837</v>
      </c>
      <c r="E89" s="190" t="s">
        <v>1838</v>
      </c>
      <c r="F89" s="23" t="s">
        <v>471</v>
      </c>
      <c r="G89" s="22" t="s">
        <v>414</v>
      </c>
      <c r="H89" s="22" t="s">
        <v>398</v>
      </c>
      <c r="I89" s="22" t="s">
        <v>390</v>
      </c>
      <c r="J89" s="22" t="s">
        <v>469</v>
      </c>
      <c r="K89" s="22" t="s">
        <v>45</v>
      </c>
      <c r="L89" s="23" t="s">
        <v>470</v>
      </c>
      <c r="M89" s="23"/>
      <c r="N89" s="111" t="s">
        <v>758</v>
      </c>
      <c r="O89" s="252"/>
    </row>
    <row r="90" spans="1:15" s="66" customFormat="1" ht="45" customHeight="1" x14ac:dyDescent="0.25">
      <c r="A90" s="401"/>
      <c r="B90" s="298" t="s">
        <v>2806</v>
      </c>
      <c r="C90" s="28" t="s">
        <v>2806</v>
      </c>
      <c r="D90" s="375" t="s">
        <v>1837</v>
      </c>
      <c r="E90" s="376" t="s">
        <v>1838</v>
      </c>
      <c r="F90" s="24" t="s">
        <v>2698</v>
      </c>
      <c r="G90" s="262" t="s">
        <v>424</v>
      </c>
      <c r="H90" s="262" t="s">
        <v>389</v>
      </c>
      <c r="I90" s="262" t="s">
        <v>390</v>
      </c>
      <c r="J90" s="262" t="s">
        <v>494</v>
      </c>
      <c r="K90" s="262" t="s">
        <v>5</v>
      </c>
      <c r="L90" s="24" t="s">
        <v>2699</v>
      </c>
      <c r="M90" s="24" t="s">
        <v>2700</v>
      </c>
      <c r="N90" s="311" t="s">
        <v>758</v>
      </c>
      <c r="O90" s="252"/>
    </row>
    <row r="91" spans="1:15" s="66" customFormat="1" ht="45" customHeight="1" x14ac:dyDescent="0.25">
      <c r="A91" s="401"/>
      <c r="B91" s="395" t="str">
        <f>IF('PL EN'!$B$1="Polski","Reklama Natywna","Native Ads")</f>
        <v>Reklama Natywna</v>
      </c>
      <c r="C91" s="168" t="str">
        <f>IF('PL EN'!$B$1="Polski","Linki Tekstowe, Prawa Kolumna","Text links, right column")</f>
        <v>Linki Tekstowe, Prawa Kolumna</v>
      </c>
      <c r="D91" s="173" t="s">
        <v>1837</v>
      </c>
      <c r="E91" s="174" t="s">
        <v>1838</v>
      </c>
      <c r="F91" s="63" t="s">
        <v>472</v>
      </c>
      <c r="G91" s="46" t="s">
        <v>389</v>
      </c>
      <c r="H91" s="46" t="s">
        <v>389</v>
      </c>
      <c r="I91" s="46" t="s">
        <v>473</v>
      </c>
      <c r="J91" s="46" t="s">
        <v>2045</v>
      </c>
      <c r="K91" s="46" t="s">
        <v>5</v>
      </c>
      <c r="L91" s="46" t="s">
        <v>70</v>
      </c>
      <c r="M91" s="63" t="s">
        <v>668</v>
      </c>
      <c r="N91" s="106" t="s">
        <v>758</v>
      </c>
      <c r="O91" s="251"/>
    </row>
    <row r="92" spans="1:15" s="66" customFormat="1" ht="105" customHeight="1" x14ac:dyDescent="0.25">
      <c r="A92" s="401"/>
      <c r="B92" s="395"/>
      <c r="C92" s="41" t="s">
        <v>474</v>
      </c>
      <c r="D92" s="187" t="s">
        <v>1837</v>
      </c>
      <c r="E92" s="188" t="s">
        <v>1838</v>
      </c>
      <c r="F92" s="70" t="s">
        <v>2180</v>
      </c>
      <c r="G92" s="40" t="s">
        <v>389</v>
      </c>
      <c r="H92" s="40" t="s">
        <v>389</v>
      </c>
      <c r="I92" s="40" t="s">
        <v>473</v>
      </c>
      <c r="J92" s="184"/>
      <c r="K92" s="40" t="s">
        <v>5</v>
      </c>
      <c r="L92" s="40" t="s">
        <v>460</v>
      </c>
      <c r="M92" s="70" t="s">
        <v>475</v>
      </c>
      <c r="N92" s="107" t="s">
        <v>758</v>
      </c>
      <c r="O92" s="253"/>
    </row>
    <row r="93" spans="1:15" s="66" customFormat="1" ht="45" customHeight="1" x14ac:dyDescent="0.25">
      <c r="A93" s="401"/>
      <c r="B93" s="395"/>
      <c r="C93" s="168" t="s">
        <v>2368</v>
      </c>
      <c r="D93" s="358" t="s">
        <v>389</v>
      </c>
      <c r="E93" s="359" t="s">
        <v>389</v>
      </c>
      <c r="F93" s="98"/>
      <c r="G93" s="37" t="s">
        <v>389</v>
      </c>
      <c r="H93" s="37" t="s">
        <v>389</v>
      </c>
      <c r="I93" s="37" t="s">
        <v>473</v>
      </c>
      <c r="J93" s="278"/>
      <c r="K93" s="40" t="s">
        <v>5</v>
      </c>
      <c r="L93" s="40" t="s">
        <v>460</v>
      </c>
      <c r="M93" s="70" t="s">
        <v>2369</v>
      </c>
      <c r="N93" s="106"/>
      <c r="O93" s="253"/>
    </row>
    <row r="94" spans="1:15" s="66" customFormat="1" ht="45" customHeight="1" x14ac:dyDescent="0.25">
      <c r="A94" s="401"/>
      <c r="B94" s="395"/>
      <c r="C94" s="168" t="s">
        <v>2381</v>
      </c>
      <c r="D94" s="173" t="s">
        <v>1837</v>
      </c>
      <c r="E94" s="174" t="s">
        <v>1838</v>
      </c>
      <c r="F94" s="63" t="s">
        <v>1669</v>
      </c>
      <c r="G94" s="37" t="s">
        <v>414</v>
      </c>
      <c r="H94" s="37" t="s">
        <v>389</v>
      </c>
      <c r="I94" s="37" t="s">
        <v>390</v>
      </c>
      <c r="J94" s="37" t="s">
        <v>482</v>
      </c>
      <c r="K94" s="40" t="s">
        <v>5</v>
      </c>
      <c r="L94" s="40" t="s">
        <v>70</v>
      </c>
      <c r="M94" s="413" t="s">
        <v>2380</v>
      </c>
      <c r="N94" s="106"/>
      <c r="O94" s="253"/>
    </row>
    <row r="95" spans="1:15" s="66" customFormat="1" ht="45" customHeight="1" x14ac:dyDescent="0.25">
      <c r="A95" s="401"/>
      <c r="B95" s="395"/>
      <c r="C95" s="183" t="s">
        <v>714</v>
      </c>
      <c r="D95" s="177" t="s">
        <v>1837</v>
      </c>
      <c r="E95" s="174" t="s">
        <v>1838</v>
      </c>
      <c r="F95" s="98" t="s">
        <v>2231</v>
      </c>
      <c r="G95" s="37" t="s">
        <v>414</v>
      </c>
      <c r="H95" s="37" t="s">
        <v>389</v>
      </c>
      <c r="I95" s="37" t="s">
        <v>390</v>
      </c>
      <c r="J95" s="37" t="s">
        <v>479</v>
      </c>
      <c r="K95" s="31" t="s">
        <v>45</v>
      </c>
      <c r="L95" s="31" t="s">
        <v>70</v>
      </c>
      <c r="M95" s="410"/>
      <c r="N95" s="106" t="s">
        <v>758</v>
      </c>
      <c r="O95" s="252"/>
    </row>
    <row r="96" spans="1:15" s="66" customFormat="1" ht="30" customHeight="1" x14ac:dyDescent="0.25">
      <c r="A96" s="401"/>
      <c r="B96" s="395"/>
      <c r="C96" s="41" t="s">
        <v>476</v>
      </c>
      <c r="D96" s="173" t="s">
        <v>1837</v>
      </c>
      <c r="E96" s="174" t="s">
        <v>1838</v>
      </c>
      <c r="F96" s="63" t="s">
        <v>1669</v>
      </c>
      <c r="G96" s="46" t="s">
        <v>414</v>
      </c>
      <c r="H96" s="46" t="s">
        <v>389</v>
      </c>
      <c r="I96" s="46" t="s">
        <v>390</v>
      </c>
      <c r="J96" s="46" t="s">
        <v>1665</v>
      </c>
      <c r="K96" s="14" t="s">
        <v>5</v>
      </c>
      <c r="L96" s="15" t="s">
        <v>70</v>
      </c>
      <c r="M96" s="410"/>
      <c r="N96" s="107" t="s">
        <v>758</v>
      </c>
      <c r="O96" s="253"/>
    </row>
    <row r="97" spans="1:15" s="66" customFormat="1" ht="45" customHeight="1" x14ac:dyDescent="0.25">
      <c r="A97" s="401"/>
      <c r="B97" s="395"/>
      <c r="C97" s="41" t="s">
        <v>715</v>
      </c>
      <c r="D97" s="177" t="s">
        <v>1837</v>
      </c>
      <c r="E97" s="174" t="s">
        <v>1838</v>
      </c>
      <c r="F97" s="15" t="s">
        <v>1666</v>
      </c>
      <c r="G97" s="14" t="s">
        <v>414</v>
      </c>
      <c r="H97" s="14" t="s">
        <v>389</v>
      </c>
      <c r="I97" s="14" t="s">
        <v>390</v>
      </c>
      <c r="J97" s="46" t="s">
        <v>480</v>
      </c>
      <c r="K97" s="45" t="s">
        <v>45</v>
      </c>
      <c r="L97" s="15" t="s">
        <v>70</v>
      </c>
      <c r="M97" s="410"/>
      <c r="N97" s="107" t="s">
        <v>758</v>
      </c>
      <c r="O97" s="252"/>
    </row>
    <row r="98" spans="1:15" s="66" customFormat="1" ht="30" customHeight="1" x14ac:dyDescent="0.25">
      <c r="A98" s="401"/>
      <c r="B98" s="395"/>
      <c r="C98" s="38" t="s">
        <v>1832</v>
      </c>
      <c r="D98" s="173" t="s">
        <v>1837</v>
      </c>
      <c r="E98" s="174" t="s">
        <v>1838</v>
      </c>
      <c r="F98" s="15" t="s">
        <v>1669</v>
      </c>
      <c r="G98" s="14" t="s">
        <v>414</v>
      </c>
      <c r="H98" s="14" t="s">
        <v>389</v>
      </c>
      <c r="I98" s="14" t="s">
        <v>390</v>
      </c>
      <c r="J98" s="46" t="s">
        <v>2377</v>
      </c>
      <c r="K98" s="14" t="s">
        <v>5</v>
      </c>
      <c r="L98" s="15" t="s">
        <v>70</v>
      </c>
      <c r="M98" s="410"/>
      <c r="N98" s="107" t="s">
        <v>758</v>
      </c>
      <c r="O98" s="252"/>
    </row>
    <row r="99" spans="1:15" s="66" customFormat="1" ht="45" customHeight="1" x14ac:dyDescent="0.25">
      <c r="A99" s="401"/>
      <c r="B99" s="395"/>
      <c r="C99" s="38" t="s">
        <v>1833</v>
      </c>
      <c r="D99" s="177" t="s">
        <v>1837</v>
      </c>
      <c r="E99" s="174" t="s">
        <v>1838</v>
      </c>
      <c r="F99" s="15" t="s">
        <v>1666</v>
      </c>
      <c r="G99" s="14" t="s">
        <v>414</v>
      </c>
      <c r="H99" s="14" t="s">
        <v>389</v>
      </c>
      <c r="I99" s="14" t="s">
        <v>390</v>
      </c>
      <c r="J99" s="46" t="s">
        <v>482</v>
      </c>
      <c r="K99" s="14" t="s">
        <v>45</v>
      </c>
      <c r="L99" s="15" t="s">
        <v>70</v>
      </c>
      <c r="M99" s="410"/>
      <c r="N99" s="107" t="s">
        <v>758</v>
      </c>
      <c r="O99" s="252"/>
    </row>
    <row r="100" spans="1:15" s="66" customFormat="1" ht="30" customHeight="1" x14ac:dyDescent="0.25">
      <c r="A100" s="401"/>
      <c r="B100" s="395"/>
      <c r="C100" s="38" t="s">
        <v>2379</v>
      </c>
      <c r="D100" s="173" t="s">
        <v>1837</v>
      </c>
      <c r="E100" s="174" t="s">
        <v>1838</v>
      </c>
      <c r="F100" s="15" t="s">
        <v>1669</v>
      </c>
      <c r="G100" s="14" t="s">
        <v>414</v>
      </c>
      <c r="H100" s="14" t="s">
        <v>389</v>
      </c>
      <c r="I100" s="14" t="s">
        <v>390</v>
      </c>
      <c r="J100" s="46" t="s">
        <v>451</v>
      </c>
      <c r="K100" s="14" t="s">
        <v>5</v>
      </c>
      <c r="L100" s="15" t="s">
        <v>70</v>
      </c>
      <c r="M100" s="410"/>
      <c r="N100" s="107"/>
      <c r="O100" s="252"/>
    </row>
    <row r="101" spans="1:15" s="66" customFormat="1" ht="45" customHeight="1" x14ac:dyDescent="0.25">
      <c r="A101" s="401"/>
      <c r="B101" s="395"/>
      <c r="C101" s="38" t="s">
        <v>716</v>
      </c>
      <c r="D101" s="177" t="s">
        <v>1837</v>
      </c>
      <c r="E101" s="174" t="s">
        <v>1838</v>
      </c>
      <c r="F101" s="15" t="s">
        <v>1666</v>
      </c>
      <c r="G101" s="14" t="s">
        <v>414</v>
      </c>
      <c r="H101" s="14" t="s">
        <v>389</v>
      </c>
      <c r="I101" s="14" t="s">
        <v>390</v>
      </c>
      <c r="J101" s="46" t="s">
        <v>478</v>
      </c>
      <c r="K101" s="14" t="s">
        <v>45</v>
      </c>
      <c r="L101" s="15" t="s">
        <v>70</v>
      </c>
      <c r="M101" s="410"/>
      <c r="N101" s="107" t="s">
        <v>758</v>
      </c>
      <c r="O101" s="252"/>
    </row>
    <row r="102" spans="1:15" s="66" customFormat="1" ht="30" customHeight="1" x14ac:dyDescent="0.25">
      <c r="A102" s="401"/>
      <c r="B102" s="395"/>
      <c r="C102" s="38" t="s">
        <v>2445</v>
      </c>
      <c r="D102" s="173" t="s">
        <v>1837</v>
      </c>
      <c r="E102" s="174" t="s">
        <v>1838</v>
      </c>
      <c r="F102" s="70" t="s">
        <v>1669</v>
      </c>
      <c r="G102" s="14" t="s">
        <v>414</v>
      </c>
      <c r="H102" s="14" t="s">
        <v>389</v>
      </c>
      <c r="I102" s="14" t="s">
        <v>390</v>
      </c>
      <c r="J102" s="46" t="s">
        <v>2378</v>
      </c>
      <c r="K102" s="14" t="s">
        <v>5</v>
      </c>
      <c r="L102" s="15" t="s">
        <v>70</v>
      </c>
      <c r="M102" s="410"/>
      <c r="N102" s="107" t="s">
        <v>758</v>
      </c>
      <c r="O102" s="252"/>
    </row>
    <row r="103" spans="1:15" s="66" customFormat="1" ht="45" customHeight="1" x14ac:dyDescent="0.25">
      <c r="A103" s="401"/>
      <c r="B103" s="395"/>
      <c r="C103" s="38" t="s">
        <v>2446</v>
      </c>
      <c r="D103" s="177" t="s">
        <v>1837</v>
      </c>
      <c r="E103" s="174" t="s">
        <v>1838</v>
      </c>
      <c r="F103" s="70" t="s">
        <v>1668</v>
      </c>
      <c r="G103" s="14" t="s">
        <v>414</v>
      </c>
      <c r="H103" s="14" t="s">
        <v>389</v>
      </c>
      <c r="I103" s="14" t="s">
        <v>390</v>
      </c>
      <c r="J103" s="46" t="s">
        <v>481</v>
      </c>
      <c r="K103" s="46" t="s">
        <v>45</v>
      </c>
      <c r="L103" s="15" t="s">
        <v>70</v>
      </c>
      <c r="M103" s="411"/>
      <c r="N103" s="112" t="s">
        <v>758</v>
      </c>
      <c r="O103" s="252"/>
    </row>
    <row r="104" spans="1:15" s="66" customFormat="1" ht="30" customHeight="1" x14ac:dyDescent="0.25">
      <c r="A104" s="401"/>
      <c r="B104" s="395"/>
      <c r="C104" s="38" t="s">
        <v>483</v>
      </c>
      <c r="D104" s="360" t="s">
        <v>389</v>
      </c>
      <c r="E104" s="361" t="s">
        <v>389</v>
      </c>
      <c r="F104" s="15" t="s">
        <v>1669</v>
      </c>
      <c r="G104" s="14" t="s">
        <v>414</v>
      </c>
      <c r="H104" s="14" t="s">
        <v>389</v>
      </c>
      <c r="I104" s="14" t="s">
        <v>390</v>
      </c>
      <c r="J104" s="46" t="s">
        <v>484</v>
      </c>
      <c r="K104" s="46" t="s">
        <v>5</v>
      </c>
      <c r="L104" s="15" t="s">
        <v>70</v>
      </c>
      <c r="M104" s="63" t="s">
        <v>642</v>
      </c>
      <c r="N104" s="107" t="s">
        <v>758</v>
      </c>
      <c r="O104" s="252"/>
    </row>
    <row r="105" spans="1:15" s="66" customFormat="1" ht="45" customHeight="1" x14ac:dyDescent="0.25">
      <c r="A105" s="401"/>
      <c r="B105" s="395"/>
      <c r="C105" s="38" t="s">
        <v>717</v>
      </c>
      <c r="D105" s="360" t="s">
        <v>389</v>
      </c>
      <c r="E105" s="361" t="s">
        <v>389</v>
      </c>
      <c r="F105" s="15" t="s">
        <v>1666</v>
      </c>
      <c r="G105" s="14" t="s">
        <v>414</v>
      </c>
      <c r="H105" s="14" t="s">
        <v>389</v>
      </c>
      <c r="I105" s="14" t="s">
        <v>390</v>
      </c>
      <c r="J105" s="46" t="s">
        <v>477</v>
      </c>
      <c r="K105" s="46" t="s">
        <v>45</v>
      </c>
      <c r="L105" s="15" t="s">
        <v>70</v>
      </c>
      <c r="M105" s="63"/>
      <c r="N105" s="107" t="s">
        <v>758</v>
      </c>
      <c r="O105" s="252"/>
    </row>
    <row r="106" spans="1:15" s="66" customFormat="1" ht="157.5" customHeight="1" x14ac:dyDescent="0.25">
      <c r="A106" s="401"/>
      <c r="B106" s="395"/>
      <c r="C106" s="41" t="s">
        <v>718</v>
      </c>
      <c r="D106" s="173" t="s">
        <v>1837</v>
      </c>
      <c r="E106" s="174" t="s">
        <v>1838</v>
      </c>
      <c r="F106" s="63" t="s">
        <v>485</v>
      </c>
      <c r="G106" s="46" t="s">
        <v>414</v>
      </c>
      <c r="H106" s="46" t="s">
        <v>389</v>
      </c>
      <c r="I106" s="46" t="s">
        <v>390</v>
      </c>
      <c r="J106" s="46"/>
      <c r="K106" s="46" t="s">
        <v>45</v>
      </c>
      <c r="L106" s="63" t="s">
        <v>663</v>
      </c>
      <c r="M106" s="63" t="s">
        <v>486</v>
      </c>
      <c r="N106" s="106" t="s">
        <v>758</v>
      </c>
      <c r="O106" s="249"/>
    </row>
    <row r="107" spans="1:15" s="66" customFormat="1" ht="45" customHeight="1" x14ac:dyDescent="0.25">
      <c r="A107" s="401"/>
      <c r="B107" s="395"/>
      <c r="C107" s="41" t="s">
        <v>487</v>
      </c>
      <c r="D107" s="177" t="s">
        <v>1837</v>
      </c>
      <c r="E107" s="178" t="s">
        <v>1838</v>
      </c>
      <c r="F107" s="15" t="s">
        <v>488</v>
      </c>
      <c r="G107" s="14" t="s">
        <v>414</v>
      </c>
      <c r="H107" s="14" t="s">
        <v>389</v>
      </c>
      <c r="I107" s="14" t="s">
        <v>390</v>
      </c>
      <c r="J107" s="14" t="s">
        <v>644</v>
      </c>
      <c r="K107" s="14" t="s">
        <v>507</v>
      </c>
      <c r="L107" s="15" t="s">
        <v>445</v>
      </c>
      <c r="M107" s="15" t="s">
        <v>489</v>
      </c>
      <c r="N107" s="107" t="s">
        <v>758</v>
      </c>
      <c r="O107" s="252"/>
    </row>
    <row r="108" spans="1:15" s="66" customFormat="1" ht="75" customHeight="1" x14ac:dyDescent="0.25">
      <c r="A108" s="401"/>
      <c r="B108" s="396"/>
      <c r="C108" s="186" t="s">
        <v>490</v>
      </c>
      <c r="D108" s="189" t="s">
        <v>1837</v>
      </c>
      <c r="E108" s="180" t="s">
        <v>1838</v>
      </c>
      <c r="F108" s="64" t="s">
        <v>2181</v>
      </c>
      <c r="G108" s="45" t="s">
        <v>414</v>
      </c>
      <c r="H108" s="45" t="s">
        <v>389</v>
      </c>
      <c r="I108" s="45" t="s">
        <v>390</v>
      </c>
      <c r="J108" s="45" t="s">
        <v>643</v>
      </c>
      <c r="K108" s="45" t="s">
        <v>5</v>
      </c>
      <c r="L108" s="23" t="s">
        <v>491</v>
      </c>
      <c r="M108" s="73" t="s">
        <v>492</v>
      </c>
      <c r="N108" s="108" t="s">
        <v>758</v>
      </c>
      <c r="O108" s="251"/>
    </row>
    <row r="109" spans="1:15" s="66" customFormat="1" ht="75" customHeight="1" x14ac:dyDescent="0.25">
      <c r="A109" s="401"/>
      <c r="B109" s="390" t="s">
        <v>493</v>
      </c>
      <c r="C109" s="185" t="s">
        <v>493</v>
      </c>
      <c r="D109" s="175" t="s">
        <v>1837</v>
      </c>
      <c r="E109" s="176" t="s">
        <v>1838</v>
      </c>
      <c r="F109" s="13" t="s">
        <v>777</v>
      </c>
      <c r="G109" s="12" t="s">
        <v>416</v>
      </c>
      <c r="H109" s="12" t="s">
        <v>389</v>
      </c>
      <c r="I109" s="12" t="s">
        <v>390</v>
      </c>
      <c r="J109" s="12" t="s">
        <v>494</v>
      </c>
      <c r="K109" s="12" t="s">
        <v>5</v>
      </c>
      <c r="L109" s="63" t="s">
        <v>2371</v>
      </c>
      <c r="M109" s="13" t="s">
        <v>630</v>
      </c>
      <c r="N109" s="105" t="s">
        <v>758</v>
      </c>
      <c r="O109" s="252"/>
    </row>
    <row r="110" spans="1:15" s="66" customFormat="1" ht="75" customHeight="1" x14ac:dyDescent="0.25">
      <c r="A110" s="401"/>
      <c r="B110" s="390"/>
      <c r="C110" s="41" t="s">
        <v>719</v>
      </c>
      <c r="D110" s="173" t="s">
        <v>1837</v>
      </c>
      <c r="E110" s="174" t="s">
        <v>1838</v>
      </c>
      <c r="F110" s="46" t="s">
        <v>495</v>
      </c>
      <c r="G110" s="46" t="s">
        <v>414</v>
      </c>
      <c r="H110" s="46" t="s">
        <v>389</v>
      </c>
      <c r="I110" s="46" t="s">
        <v>390</v>
      </c>
      <c r="J110" s="46" t="s">
        <v>496</v>
      </c>
      <c r="K110" s="46" t="s">
        <v>45</v>
      </c>
      <c r="L110" s="63" t="s">
        <v>2042</v>
      </c>
      <c r="M110" s="63" t="s">
        <v>2388</v>
      </c>
      <c r="N110" s="106" t="s">
        <v>758</v>
      </c>
      <c r="O110" s="252"/>
    </row>
    <row r="111" spans="1:15" s="66" customFormat="1" ht="75" customHeight="1" x14ac:dyDescent="0.25">
      <c r="A111" s="401"/>
      <c r="B111" s="390"/>
      <c r="C111" s="41" t="s">
        <v>497</v>
      </c>
      <c r="D111" s="173" t="s">
        <v>1837</v>
      </c>
      <c r="E111" s="174" t="s">
        <v>1838</v>
      </c>
      <c r="F111" s="63" t="s">
        <v>498</v>
      </c>
      <c r="G111" s="46" t="s">
        <v>414</v>
      </c>
      <c r="H111" s="46" t="s">
        <v>389</v>
      </c>
      <c r="I111" s="46" t="s">
        <v>390</v>
      </c>
      <c r="J111" s="46" t="s">
        <v>496</v>
      </c>
      <c r="K111" s="46" t="s">
        <v>45</v>
      </c>
      <c r="L111" s="63" t="s">
        <v>1876</v>
      </c>
      <c r="M111" s="63" t="s">
        <v>499</v>
      </c>
      <c r="N111" s="106" t="s">
        <v>758</v>
      </c>
      <c r="O111" s="252"/>
    </row>
    <row r="112" spans="1:15" s="66" customFormat="1" ht="67.5" customHeight="1" x14ac:dyDescent="0.25">
      <c r="A112" s="401"/>
      <c r="B112" s="390"/>
      <c r="C112" s="41" t="s">
        <v>500</v>
      </c>
      <c r="D112" s="177" t="s">
        <v>1837</v>
      </c>
      <c r="E112" s="178" t="s">
        <v>1838</v>
      </c>
      <c r="F112" s="14" t="s">
        <v>669</v>
      </c>
      <c r="G112" s="14" t="s">
        <v>398</v>
      </c>
      <c r="H112" s="14" t="s">
        <v>389</v>
      </c>
      <c r="I112" s="14" t="s">
        <v>390</v>
      </c>
      <c r="J112" s="14" t="s">
        <v>494</v>
      </c>
      <c r="K112" s="14" t="s">
        <v>5</v>
      </c>
      <c r="L112" s="63" t="s">
        <v>2372</v>
      </c>
      <c r="M112" s="15" t="s">
        <v>774</v>
      </c>
      <c r="N112" s="107" t="s">
        <v>758</v>
      </c>
      <c r="O112" s="252"/>
    </row>
    <row r="113" spans="1:15" s="66" customFormat="1" ht="120" customHeight="1" x14ac:dyDescent="0.25">
      <c r="A113" s="401"/>
      <c r="B113" s="390"/>
      <c r="C113" s="41" t="s">
        <v>501</v>
      </c>
      <c r="D113" s="177" t="s">
        <v>1837</v>
      </c>
      <c r="E113" s="178" t="s">
        <v>1838</v>
      </c>
      <c r="F113" s="14" t="s">
        <v>670</v>
      </c>
      <c r="G113" s="14" t="s">
        <v>416</v>
      </c>
      <c r="H113" s="14" t="s">
        <v>389</v>
      </c>
      <c r="I113" s="14" t="s">
        <v>430</v>
      </c>
      <c r="J113" s="14" t="s">
        <v>494</v>
      </c>
      <c r="K113" s="14" t="s">
        <v>5</v>
      </c>
      <c r="L113" s="63" t="s">
        <v>70</v>
      </c>
      <c r="M113" s="15" t="s">
        <v>2389</v>
      </c>
      <c r="N113" s="107" t="s">
        <v>758</v>
      </c>
      <c r="O113" s="252"/>
    </row>
    <row r="114" spans="1:15" s="66" customFormat="1" ht="112.5" customHeight="1" x14ac:dyDescent="0.25">
      <c r="A114" s="401"/>
      <c r="B114" s="390"/>
      <c r="C114" s="186" t="s">
        <v>503</v>
      </c>
      <c r="D114" s="189" t="s">
        <v>1837</v>
      </c>
      <c r="E114" s="190" t="s">
        <v>1838</v>
      </c>
      <c r="F114" s="22" t="s">
        <v>671</v>
      </c>
      <c r="G114" s="22" t="s">
        <v>502</v>
      </c>
      <c r="H114" s="22" t="s">
        <v>389</v>
      </c>
      <c r="I114" s="22" t="s">
        <v>430</v>
      </c>
      <c r="J114" s="22" t="s">
        <v>494</v>
      </c>
      <c r="K114" s="22" t="s">
        <v>5</v>
      </c>
      <c r="L114" s="23" t="s">
        <v>70</v>
      </c>
      <c r="M114" s="239" t="s">
        <v>775</v>
      </c>
      <c r="N114" s="108" t="s">
        <v>758</v>
      </c>
      <c r="O114" s="252"/>
    </row>
    <row r="115" spans="1:15" s="66" customFormat="1" ht="96.75" customHeight="1" x14ac:dyDescent="0.25">
      <c r="A115" s="401"/>
      <c r="B115" s="393" t="s">
        <v>504</v>
      </c>
      <c r="C115" s="41" t="s">
        <v>505</v>
      </c>
      <c r="D115" s="173" t="s">
        <v>1837</v>
      </c>
      <c r="E115" s="174" t="s">
        <v>1838</v>
      </c>
      <c r="F115" s="63" t="s">
        <v>778</v>
      </c>
      <c r="G115" s="46" t="s">
        <v>396</v>
      </c>
      <c r="H115" s="46" t="s">
        <v>398</v>
      </c>
      <c r="I115" s="46" t="s">
        <v>426</v>
      </c>
      <c r="J115" s="46"/>
      <c r="K115" s="46" t="s">
        <v>45</v>
      </c>
      <c r="L115" s="46" t="s">
        <v>431</v>
      </c>
      <c r="M115" s="63" t="s">
        <v>506</v>
      </c>
      <c r="N115" s="107" t="s">
        <v>758</v>
      </c>
      <c r="O115" s="251"/>
    </row>
    <row r="116" spans="1:15" s="66" customFormat="1" ht="45" customHeight="1" x14ac:dyDescent="0.25">
      <c r="A116" s="401"/>
      <c r="B116" s="402"/>
      <c r="C116" s="41" t="s">
        <v>720</v>
      </c>
      <c r="D116" s="173" t="s">
        <v>1837</v>
      </c>
      <c r="E116" s="174" t="s">
        <v>1838</v>
      </c>
      <c r="F116" s="63"/>
      <c r="G116" s="46" t="s">
        <v>398</v>
      </c>
      <c r="H116" s="46"/>
      <c r="I116" s="46" t="s">
        <v>390</v>
      </c>
      <c r="J116" s="63" t="s">
        <v>648</v>
      </c>
      <c r="K116" s="46" t="s">
        <v>45</v>
      </c>
      <c r="L116" s="46" t="s">
        <v>647</v>
      </c>
      <c r="M116" s="63" t="s">
        <v>338</v>
      </c>
      <c r="N116" s="106" t="s">
        <v>758</v>
      </c>
      <c r="O116" s="253"/>
    </row>
    <row r="117" spans="1:15" s="66" customFormat="1" ht="45" customHeight="1" x14ac:dyDescent="0.25">
      <c r="A117" s="401"/>
      <c r="B117" s="402"/>
      <c r="C117" s="41" t="s">
        <v>2587</v>
      </c>
      <c r="D117" s="344" t="s">
        <v>389</v>
      </c>
      <c r="E117" s="345" t="s">
        <v>389</v>
      </c>
      <c r="F117" s="63" t="s">
        <v>2551</v>
      </c>
      <c r="G117" s="46" t="s">
        <v>396</v>
      </c>
      <c r="H117" s="46" t="s">
        <v>398</v>
      </c>
      <c r="I117" s="46" t="s">
        <v>390</v>
      </c>
      <c r="J117" s="63" t="s">
        <v>2548</v>
      </c>
      <c r="K117" s="46" t="s">
        <v>5</v>
      </c>
      <c r="L117" s="46" t="s">
        <v>2549</v>
      </c>
      <c r="M117" s="63" t="s">
        <v>2550</v>
      </c>
      <c r="N117" s="106"/>
      <c r="O117" s="253"/>
    </row>
    <row r="118" spans="1:15" s="66" customFormat="1" ht="45" customHeight="1" x14ac:dyDescent="0.25">
      <c r="A118" s="401"/>
      <c r="B118" s="402"/>
      <c r="C118" s="168" t="s">
        <v>2586</v>
      </c>
      <c r="D118" s="344" t="s">
        <v>389</v>
      </c>
      <c r="E118" s="345" t="s">
        <v>389</v>
      </c>
      <c r="F118" s="63" t="s">
        <v>435</v>
      </c>
      <c r="G118" s="46" t="s">
        <v>396</v>
      </c>
      <c r="H118" s="46"/>
      <c r="I118" s="46" t="s">
        <v>390</v>
      </c>
      <c r="J118" s="63" t="s">
        <v>2548</v>
      </c>
      <c r="K118" s="46" t="s">
        <v>45</v>
      </c>
      <c r="L118" s="46" t="s">
        <v>2549</v>
      </c>
      <c r="M118" s="63" t="s">
        <v>2550</v>
      </c>
      <c r="N118" s="106"/>
      <c r="O118" s="253"/>
    </row>
    <row r="119" spans="1:15" s="66" customFormat="1" ht="45" customHeight="1" x14ac:dyDescent="0.25">
      <c r="A119" s="401"/>
      <c r="B119" s="402"/>
      <c r="C119" s="436" t="s">
        <v>504</v>
      </c>
      <c r="D119" s="172" t="s">
        <v>389</v>
      </c>
      <c r="E119" s="170" t="s">
        <v>389</v>
      </c>
      <c r="F119" s="46" t="s">
        <v>435</v>
      </c>
      <c r="G119" s="46" t="s">
        <v>396</v>
      </c>
      <c r="H119" s="46" t="s">
        <v>398</v>
      </c>
      <c r="I119" s="46" t="s">
        <v>390</v>
      </c>
      <c r="J119" s="63" t="s">
        <v>653</v>
      </c>
      <c r="K119" s="46" t="s">
        <v>507</v>
      </c>
      <c r="L119" s="46" t="s">
        <v>431</v>
      </c>
      <c r="M119" s="63" t="s">
        <v>338</v>
      </c>
      <c r="N119" s="106" t="s">
        <v>758</v>
      </c>
      <c r="O119" s="253"/>
    </row>
    <row r="120" spans="1:15" s="66" customFormat="1" ht="90" customHeight="1" x14ac:dyDescent="0.25">
      <c r="A120" s="401"/>
      <c r="B120" s="402"/>
      <c r="C120" s="437"/>
      <c r="D120" s="172" t="s">
        <v>389</v>
      </c>
      <c r="E120" s="170" t="s">
        <v>389</v>
      </c>
      <c r="F120" s="46" t="s">
        <v>435</v>
      </c>
      <c r="G120" s="46" t="s">
        <v>396</v>
      </c>
      <c r="H120" s="46" t="s">
        <v>398</v>
      </c>
      <c r="I120" s="46" t="s">
        <v>2428</v>
      </c>
      <c r="J120" s="63"/>
      <c r="K120" s="46"/>
      <c r="L120" s="46"/>
      <c r="M120" s="63" t="s">
        <v>2427</v>
      </c>
      <c r="N120" s="106"/>
      <c r="O120" s="253"/>
    </row>
    <row r="121" spans="1:15" s="66" customFormat="1" ht="90" customHeight="1" x14ac:dyDescent="0.25">
      <c r="A121" s="401"/>
      <c r="B121" s="402"/>
      <c r="C121" s="437"/>
      <c r="D121" s="172" t="s">
        <v>389</v>
      </c>
      <c r="E121" s="170" t="s">
        <v>389</v>
      </c>
      <c r="F121" s="46" t="s">
        <v>435</v>
      </c>
      <c r="G121" s="46" t="s">
        <v>396</v>
      </c>
      <c r="H121" s="46" t="s">
        <v>398</v>
      </c>
      <c r="I121" s="46" t="s">
        <v>2428</v>
      </c>
      <c r="J121" s="63"/>
      <c r="K121" s="46"/>
      <c r="L121" s="46"/>
      <c r="M121" s="63"/>
      <c r="N121" s="106"/>
      <c r="O121" s="253"/>
    </row>
    <row r="122" spans="1:15" s="66" customFormat="1" ht="90" customHeight="1" x14ac:dyDescent="0.25">
      <c r="A122" s="401"/>
      <c r="B122" s="402"/>
      <c r="C122" s="438"/>
      <c r="D122" s="172" t="s">
        <v>389</v>
      </c>
      <c r="E122" s="170" t="s">
        <v>389</v>
      </c>
      <c r="F122" s="46" t="s">
        <v>435</v>
      </c>
      <c r="G122" s="46" t="s">
        <v>396</v>
      </c>
      <c r="H122" s="46" t="s">
        <v>398</v>
      </c>
      <c r="I122" s="46" t="s">
        <v>2428</v>
      </c>
      <c r="J122" s="63"/>
      <c r="K122" s="46"/>
      <c r="L122" s="46"/>
      <c r="M122" s="63" t="s">
        <v>2430</v>
      </c>
      <c r="N122" s="106"/>
      <c r="O122" s="253"/>
    </row>
    <row r="123" spans="1:15" s="66" customFormat="1" ht="45" customHeight="1" x14ac:dyDescent="0.25">
      <c r="A123" s="401"/>
      <c r="B123" s="402"/>
      <c r="C123" s="27" t="s">
        <v>2311</v>
      </c>
      <c r="D123" s="172" t="s">
        <v>389</v>
      </c>
      <c r="E123" s="170" t="s">
        <v>389</v>
      </c>
      <c r="F123" s="98" t="s">
        <v>2313</v>
      </c>
      <c r="G123" s="46" t="s">
        <v>396</v>
      </c>
      <c r="H123" s="46" t="s">
        <v>398</v>
      </c>
      <c r="I123" s="46" t="s">
        <v>390</v>
      </c>
      <c r="J123" s="63" t="s">
        <v>402</v>
      </c>
      <c r="K123" s="46" t="s">
        <v>45</v>
      </c>
      <c r="L123" s="46" t="s">
        <v>470</v>
      </c>
      <c r="M123" s="63"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3" s="260" t="s">
        <v>758</v>
      </c>
      <c r="O123" s="250"/>
    </row>
    <row r="124" spans="1:15" s="66" customFormat="1" ht="45" customHeight="1" x14ac:dyDescent="0.25">
      <c r="A124" s="401"/>
      <c r="B124" s="402"/>
      <c r="C124" s="41" t="s">
        <v>721</v>
      </c>
      <c r="D124" s="195" t="s">
        <v>389</v>
      </c>
      <c r="E124" s="196" t="s">
        <v>389</v>
      </c>
      <c r="F124" s="15" t="s">
        <v>435</v>
      </c>
      <c r="G124" s="14" t="s">
        <v>396</v>
      </c>
      <c r="H124" s="14" t="s">
        <v>398</v>
      </c>
      <c r="I124" s="14" t="s">
        <v>390</v>
      </c>
      <c r="J124" s="14" t="s">
        <v>508</v>
      </c>
      <c r="K124" s="46" t="s">
        <v>45</v>
      </c>
      <c r="L124" s="14" t="s">
        <v>70</v>
      </c>
      <c r="M124" s="15"/>
      <c r="N124" s="107" t="s">
        <v>758</v>
      </c>
      <c r="O124" s="251"/>
    </row>
    <row r="125" spans="1:15" s="66" customFormat="1" ht="45" customHeight="1" x14ac:dyDescent="0.25">
      <c r="A125" s="401"/>
      <c r="B125" s="402"/>
      <c r="C125" s="41" t="s">
        <v>2308</v>
      </c>
      <c r="D125" s="195" t="s">
        <v>389</v>
      </c>
      <c r="E125" s="196" t="s">
        <v>389</v>
      </c>
      <c r="F125" s="15" t="s">
        <v>435</v>
      </c>
      <c r="G125" s="14" t="s">
        <v>396</v>
      </c>
      <c r="H125" s="14" t="s">
        <v>398</v>
      </c>
      <c r="I125" s="14" t="s">
        <v>390</v>
      </c>
      <c r="J125" s="14" t="s">
        <v>535</v>
      </c>
      <c r="K125" s="46" t="s">
        <v>45</v>
      </c>
      <c r="L125" s="14" t="s">
        <v>2307</v>
      </c>
      <c r="M125" s="413" t="s">
        <v>2310</v>
      </c>
      <c r="N125" s="261" t="s">
        <v>758</v>
      </c>
      <c r="O125" s="249"/>
    </row>
    <row r="126" spans="1:15" s="66" customFormat="1" ht="45" customHeight="1" x14ac:dyDescent="0.25">
      <c r="A126" s="401"/>
      <c r="B126" s="402"/>
      <c r="C126" s="41" t="s">
        <v>2309</v>
      </c>
      <c r="D126" s="195" t="s">
        <v>389</v>
      </c>
      <c r="E126" s="196" t="s">
        <v>389</v>
      </c>
      <c r="F126" s="15" t="s">
        <v>435</v>
      </c>
      <c r="G126" s="14" t="s">
        <v>396</v>
      </c>
      <c r="H126" s="14" t="s">
        <v>398</v>
      </c>
      <c r="I126" s="14" t="s">
        <v>390</v>
      </c>
      <c r="J126" s="14" t="s">
        <v>537</v>
      </c>
      <c r="K126" s="46" t="s">
        <v>45</v>
      </c>
      <c r="L126" s="14" t="s">
        <v>2307</v>
      </c>
      <c r="M126" s="411"/>
      <c r="N126" s="261" t="s">
        <v>758</v>
      </c>
      <c r="O126" s="249"/>
    </row>
    <row r="127" spans="1:15" s="66" customFormat="1" ht="45" customHeight="1" x14ac:dyDescent="0.25">
      <c r="A127" s="401"/>
      <c r="B127" s="402"/>
      <c r="C127" s="27" t="s">
        <v>722</v>
      </c>
      <c r="D127" s="197" t="s">
        <v>389</v>
      </c>
      <c r="E127" s="198" t="s">
        <v>389</v>
      </c>
      <c r="F127" s="14" t="s">
        <v>435</v>
      </c>
      <c r="G127" s="14" t="s">
        <v>396</v>
      </c>
      <c r="H127" s="14"/>
      <c r="I127" s="14" t="s">
        <v>390</v>
      </c>
      <c r="J127" s="15" t="s">
        <v>654</v>
      </c>
      <c r="K127" s="14" t="s">
        <v>394</v>
      </c>
      <c r="L127" s="14" t="s">
        <v>509</v>
      </c>
      <c r="M127" s="15" t="s">
        <v>510</v>
      </c>
      <c r="N127" s="107" t="s">
        <v>758</v>
      </c>
      <c r="O127" s="249"/>
    </row>
    <row r="128" spans="1:15" s="66" customFormat="1" ht="187.5" customHeight="1" x14ac:dyDescent="0.25">
      <c r="A128" s="401"/>
      <c r="B128" s="393" t="s">
        <v>511</v>
      </c>
      <c r="C128" s="185" t="s">
        <v>759</v>
      </c>
      <c r="D128" s="175" t="s">
        <v>1837</v>
      </c>
      <c r="E128" s="176" t="s">
        <v>1838</v>
      </c>
      <c r="F128" s="12" t="s">
        <v>441</v>
      </c>
      <c r="G128" s="12" t="s">
        <v>401</v>
      </c>
      <c r="H128" s="12" t="s">
        <v>398</v>
      </c>
      <c r="I128" s="12" t="s">
        <v>390</v>
      </c>
      <c r="J128" s="13" t="s">
        <v>393</v>
      </c>
      <c r="K128" s="12" t="s">
        <v>45</v>
      </c>
      <c r="L128" s="12" t="s">
        <v>431</v>
      </c>
      <c r="M128" s="13" t="s">
        <v>1866</v>
      </c>
      <c r="N128" s="113" t="s">
        <v>758</v>
      </c>
      <c r="O128" s="252"/>
    </row>
    <row r="129" spans="1:15" s="66" customFormat="1" ht="105" customHeight="1" x14ac:dyDescent="0.25">
      <c r="A129" s="401"/>
      <c r="B129" s="402"/>
      <c r="C129" s="168" t="str">
        <f>IF('PL EN'!$B$1="Polski","Content Halfpage z Feedem produktowym","Content Halfpage with Product Feed")</f>
        <v>Content Halfpage z Feedem produktowym</v>
      </c>
      <c r="D129" s="173" t="s">
        <v>1837</v>
      </c>
      <c r="E129" s="174" t="s">
        <v>1838</v>
      </c>
      <c r="F129" s="37" t="s">
        <v>441</v>
      </c>
      <c r="G129" s="46" t="s">
        <v>401</v>
      </c>
      <c r="H129" s="46" t="s">
        <v>398</v>
      </c>
      <c r="I129" s="46" t="s">
        <v>390</v>
      </c>
      <c r="J129" s="63" t="s">
        <v>393</v>
      </c>
      <c r="K129" s="46" t="s">
        <v>45</v>
      </c>
      <c r="L129" s="46" t="s">
        <v>431</v>
      </c>
      <c r="M129" s="98" t="s">
        <v>2364</v>
      </c>
      <c r="N129" s="282"/>
      <c r="O129" s="250"/>
    </row>
    <row r="130" spans="1:15" s="66" customFormat="1" ht="30" customHeight="1" x14ac:dyDescent="0.25">
      <c r="A130" s="401"/>
      <c r="B130" s="402"/>
      <c r="C130" s="168" t="s">
        <v>512</v>
      </c>
      <c r="D130" s="344" t="s">
        <v>389</v>
      </c>
      <c r="E130" s="345" t="s">
        <v>389</v>
      </c>
      <c r="F130" s="37" t="s">
        <v>441</v>
      </c>
      <c r="G130" s="46" t="s">
        <v>401</v>
      </c>
      <c r="H130" s="46" t="s">
        <v>398</v>
      </c>
      <c r="I130" s="46" t="s">
        <v>390</v>
      </c>
      <c r="J130" s="63" t="s">
        <v>2387</v>
      </c>
      <c r="K130" s="46" t="s">
        <v>5</v>
      </c>
      <c r="L130" s="46" t="s">
        <v>2386</v>
      </c>
      <c r="M130" s="98"/>
      <c r="N130" s="282"/>
      <c r="O130" s="250"/>
    </row>
    <row r="131" spans="1:15" s="66" customFormat="1" ht="30" customHeight="1" x14ac:dyDescent="0.25">
      <c r="A131" s="401"/>
      <c r="B131" s="402"/>
      <c r="C131" s="55" t="s">
        <v>512</v>
      </c>
      <c r="D131" s="172" t="s">
        <v>389</v>
      </c>
      <c r="E131" s="170" t="s">
        <v>389</v>
      </c>
      <c r="F131" s="46" t="s">
        <v>441</v>
      </c>
      <c r="G131" s="46" t="s">
        <v>401</v>
      </c>
      <c r="H131" s="46" t="s">
        <v>398</v>
      </c>
      <c r="I131" s="46" t="s">
        <v>390</v>
      </c>
      <c r="J131" s="46" t="s">
        <v>631</v>
      </c>
      <c r="K131" s="46" t="s">
        <v>5</v>
      </c>
      <c r="L131" s="46" t="s">
        <v>431</v>
      </c>
      <c r="M131" s="63"/>
      <c r="N131" s="107" t="s">
        <v>758</v>
      </c>
      <c r="O131" s="252"/>
    </row>
    <row r="132" spans="1:15" s="66" customFormat="1" ht="45" customHeight="1" x14ac:dyDescent="0.25">
      <c r="A132" s="401"/>
      <c r="B132" s="402"/>
      <c r="C132" s="55" t="s">
        <v>2312</v>
      </c>
      <c r="D132" s="172" t="s">
        <v>389</v>
      </c>
      <c r="E132" s="170" t="s">
        <v>389</v>
      </c>
      <c r="F132" s="98" t="s">
        <v>2314</v>
      </c>
      <c r="G132" s="46" t="s">
        <v>401</v>
      </c>
      <c r="H132" s="46" t="s">
        <v>398</v>
      </c>
      <c r="I132" s="46" t="s">
        <v>390</v>
      </c>
      <c r="J132" s="46" t="s">
        <v>393</v>
      </c>
      <c r="K132" s="46" t="s">
        <v>45</v>
      </c>
      <c r="L132" s="46" t="s">
        <v>470</v>
      </c>
      <c r="M132" s="63"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260" t="s">
        <v>758</v>
      </c>
      <c r="O132" s="250"/>
    </row>
    <row r="133" spans="1:15" s="66" customFormat="1" ht="98.25" customHeight="1" x14ac:dyDescent="0.25">
      <c r="A133" s="401"/>
      <c r="B133" s="402"/>
      <c r="C133" s="55" t="s">
        <v>723</v>
      </c>
      <c r="D133" s="173" t="s">
        <v>1837</v>
      </c>
      <c r="E133" s="174" t="s">
        <v>1838</v>
      </c>
      <c r="F133" s="46" t="s">
        <v>441</v>
      </c>
      <c r="G133" s="46" t="s">
        <v>401</v>
      </c>
      <c r="H133" s="46" t="s">
        <v>398</v>
      </c>
      <c r="I133" s="46" t="s">
        <v>390</v>
      </c>
      <c r="J133" s="46" t="s">
        <v>393</v>
      </c>
      <c r="K133" s="46" t="s">
        <v>45</v>
      </c>
      <c r="L133" s="63" t="s">
        <v>655</v>
      </c>
      <c r="M133" s="63" t="s">
        <v>513</v>
      </c>
      <c r="N133" s="106" t="s">
        <v>758</v>
      </c>
      <c r="O133" s="251"/>
    </row>
    <row r="134" spans="1:15" s="66" customFormat="1" ht="30" customHeight="1" x14ac:dyDescent="0.25">
      <c r="A134" s="401"/>
      <c r="B134" s="402"/>
      <c r="C134" s="55" t="s">
        <v>724</v>
      </c>
      <c r="D134" s="172" t="s">
        <v>389</v>
      </c>
      <c r="E134" s="170" t="s">
        <v>389</v>
      </c>
      <c r="F134" s="37" t="s">
        <v>441</v>
      </c>
      <c r="G134" s="46" t="s">
        <v>401</v>
      </c>
      <c r="H134" s="46" t="s">
        <v>398</v>
      </c>
      <c r="I134" s="46" t="s">
        <v>390</v>
      </c>
      <c r="J134" s="46" t="s">
        <v>514</v>
      </c>
      <c r="K134" s="46" t="s">
        <v>5</v>
      </c>
      <c r="L134" s="46" t="s">
        <v>70</v>
      </c>
      <c r="M134" s="15"/>
      <c r="N134" s="107" t="s">
        <v>758</v>
      </c>
      <c r="O134" s="251"/>
    </row>
    <row r="135" spans="1:15" s="66" customFormat="1" ht="30" customHeight="1" x14ac:dyDescent="0.25">
      <c r="A135" s="401"/>
      <c r="B135" s="402"/>
      <c r="C135" s="167" t="s">
        <v>725</v>
      </c>
      <c r="D135" s="193" t="s">
        <v>1837</v>
      </c>
      <c r="E135" s="199" t="s">
        <v>1838</v>
      </c>
      <c r="F135" s="43" t="s">
        <v>441</v>
      </c>
      <c r="G135" s="44" t="s">
        <v>401</v>
      </c>
      <c r="H135" s="44" t="s">
        <v>398</v>
      </c>
      <c r="I135" s="44" t="s">
        <v>430</v>
      </c>
      <c r="J135" s="14" t="s">
        <v>515</v>
      </c>
      <c r="K135" s="44" t="s">
        <v>5</v>
      </c>
      <c r="L135" s="44" t="s">
        <v>70</v>
      </c>
      <c r="M135" s="15" t="s">
        <v>149</v>
      </c>
      <c r="N135" s="107" t="s">
        <v>758</v>
      </c>
      <c r="O135" s="251"/>
    </row>
    <row r="136" spans="1:15" s="66" customFormat="1" ht="30" customHeight="1" x14ac:dyDescent="0.25">
      <c r="A136" s="401"/>
      <c r="B136" s="402"/>
      <c r="C136" s="39" t="s">
        <v>726</v>
      </c>
      <c r="D136" s="200" t="s">
        <v>389</v>
      </c>
      <c r="E136" s="201" t="s">
        <v>389</v>
      </c>
      <c r="F136" s="43" t="s">
        <v>441</v>
      </c>
      <c r="G136" s="44" t="s">
        <v>401</v>
      </c>
      <c r="H136" s="44" t="s">
        <v>398</v>
      </c>
      <c r="I136" s="44" t="s">
        <v>430</v>
      </c>
      <c r="J136" s="14" t="s">
        <v>516</v>
      </c>
      <c r="K136" s="44" t="s">
        <v>5</v>
      </c>
      <c r="L136" s="44" t="s">
        <v>70</v>
      </c>
      <c r="M136" s="15" t="str">
        <f>M135</f>
        <v>Floating Halfpage to forma reklamowa emitowana w prawej szpalcie, każdego modułu tematycznego na SG WP.</v>
      </c>
      <c r="N136" s="107" t="s">
        <v>758</v>
      </c>
      <c r="O136" s="251"/>
    </row>
    <row r="137" spans="1:15" s="66" customFormat="1" ht="30" customHeight="1" x14ac:dyDescent="0.25">
      <c r="A137" s="401"/>
      <c r="B137" s="402"/>
      <c r="C137" s="39" t="s">
        <v>727</v>
      </c>
      <c r="D137" s="200" t="s">
        <v>389</v>
      </c>
      <c r="E137" s="201" t="s">
        <v>389</v>
      </c>
      <c r="F137" s="43" t="s">
        <v>441</v>
      </c>
      <c r="G137" s="44" t="s">
        <v>401</v>
      </c>
      <c r="H137" s="44" t="s">
        <v>398</v>
      </c>
      <c r="I137" s="44" t="s">
        <v>430</v>
      </c>
      <c r="J137" s="14" t="s">
        <v>517</v>
      </c>
      <c r="K137" s="44" t="s">
        <v>5</v>
      </c>
      <c r="L137" s="44" t="s">
        <v>70</v>
      </c>
      <c r="M137" s="15" t="str">
        <f>M135</f>
        <v>Floating Halfpage to forma reklamowa emitowana w prawej szpalcie, każdego modułu tematycznego na SG WP.</v>
      </c>
      <c r="N137" s="107" t="s">
        <v>758</v>
      </c>
      <c r="O137" s="249"/>
    </row>
    <row r="138" spans="1:15" s="66" customFormat="1" ht="30" customHeight="1" x14ac:dyDescent="0.25">
      <c r="A138" s="401"/>
      <c r="B138" s="402"/>
      <c r="C138" s="39" t="s">
        <v>728</v>
      </c>
      <c r="D138" s="200" t="s">
        <v>389</v>
      </c>
      <c r="E138" s="201" t="s">
        <v>389</v>
      </c>
      <c r="F138" s="43" t="s">
        <v>441</v>
      </c>
      <c r="G138" s="44" t="s">
        <v>401</v>
      </c>
      <c r="H138" s="44" t="s">
        <v>398</v>
      </c>
      <c r="I138" s="44" t="s">
        <v>430</v>
      </c>
      <c r="J138" s="14" t="s">
        <v>518</v>
      </c>
      <c r="K138" s="44" t="s">
        <v>5</v>
      </c>
      <c r="L138" s="44" t="s">
        <v>70</v>
      </c>
      <c r="M138" s="15" t="str">
        <f>M135</f>
        <v>Floating Halfpage to forma reklamowa emitowana w prawej szpalcie, każdego modułu tematycznego na SG WP.</v>
      </c>
      <c r="N138" s="107" t="s">
        <v>758</v>
      </c>
      <c r="O138" s="251"/>
    </row>
    <row r="139" spans="1:15" s="66" customFormat="1" ht="30" customHeight="1" x14ac:dyDescent="0.25">
      <c r="A139" s="401"/>
      <c r="B139" s="402"/>
      <c r="C139" s="39" t="s">
        <v>729</v>
      </c>
      <c r="D139" s="202" t="s">
        <v>389</v>
      </c>
      <c r="E139" s="201" t="s">
        <v>389</v>
      </c>
      <c r="F139" s="43" t="s">
        <v>441</v>
      </c>
      <c r="G139" s="44" t="s">
        <v>401</v>
      </c>
      <c r="H139" s="44" t="s">
        <v>398</v>
      </c>
      <c r="I139" s="44" t="s">
        <v>430</v>
      </c>
      <c r="J139" s="14" t="s">
        <v>519</v>
      </c>
      <c r="K139" s="44" t="s">
        <v>5</v>
      </c>
      <c r="L139" s="44" t="s">
        <v>70</v>
      </c>
      <c r="M139" s="15" t="str">
        <f>M135</f>
        <v>Floating Halfpage to forma reklamowa emitowana w prawej szpalcie, każdego modułu tematycznego na SG WP.</v>
      </c>
      <c r="N139" s="107" t="s">
        <v>758</v>
      </c>
      <c r="O139" s="251"/>
    </row>
    <row r="140" spans="1:15" s="66" customFormat="1" ht="30" customHeight="1" x14ac:dyDescent="0.25">
      <c r="A140" s="401"/>
      <c r="B140" s="402"/>
      <c r="C140" s="39" t="s">
        <v>730</v>
      </c>
      <c r="D140" s="200" t="s">
        <v>389</v>
      </c>
      <c r="E140" s="201" t="s">
        <v>389</v>
      </c>
      <c r="F140" s="43" t="s">
        <v>441</v>
      </c>
      <c r="G140" s="44" t="s">
        <v>401</v>
      </c>
      <c r="H140" s="44" t="s">
        <v>398</v>
      </c>
      <c r="I140" s="44" t="s">
        <v>430</v>
      </c>
      <c r="J140" s="14" t="s">
        <v>520</v>
      </c>
      <c r="K140" s="44" t="s">
        <v>5</v>
      </c>
      <c r="L140" s="44" t="s">
        <v>70</v>
      </c>
      <c r="M140" s="15" t="str">
        <f>M135</f>
        <v>Floating Halfpage to forma reklamowa emitowana w prawej szpalcie, każdego modułu tematycznego na SG WP.</v>
      </c>
      <c r="N140" s="107" t="s">
        <v>758</v>
      </c>
      <c r="O140" s="251"/>
    </row>
    <row r="141" spans="1:15" s="66" customFormat="1" ht="30" customHeight="1" x14ac:dyDescent="0.25">
      <c r="A141" s="401"/>
      <c r="B141" s="402"/>
      <c r="C141" s="39" t="s">
        <v>731</v>
      </c>
      <c r="D141" s="200" t="s">
        <v>389</v>
      </c>
      <c r="E141" s="201" t="s">
        <v>389</v>
      </c>
      <c r="F141" s="43" t="s">
        <v>441</v>
      </c>
      <c r="G141" s="44" t="s">
        <v>401</v>
      </c>
      <c r="H141" s="44" t="s">
        <v>398</v>
      </c>
      <c r="I141" s="44" t="s">
        <v>430</v>
      </c>
      <c r="J141" s="14" t="s">
        <v>521</v>
      </c>
      <c r="K141" s="44" t="s">
        <v>5</v>
      </c>
      <c r="L141" s="44" t="s">
        <v>70</v>
      </c>
      <c r="M141" s="15" t="str">
        <f>M135</f>
        <v>Floating Halfpage to forma reklamowa emitowana w prawej szpalcie, każdego modułu tematycznego na SG WP.</v>
      </c>
      <c r="N141" s="107" t="s">
        <v>758</v>
      </c>
      <c r="O141" s="251"/>
    </row>
    <row r="142" spans="1:15" s="66" customFormat="1" ht="30" customHeight="1" x14ac:dyDescent="0.25">
      <c r="A142" s="401"/>
      <c r="B142" s="402"/>
      <c r="C142" s="39" t="s">
        <v>732</v>
      </c>
      <c r="D142" s="202" t="s">
        <v>389</v>
      </c>
      <c r="E142" s="203" t="s">
        <v>389</v>
      </c>
      <c r="F142" s="40" t="s">
        <v>441</v>
      </c>
      <c r="G142" s="14" t="s">
        <v>401</v>
      </c>
      <c r="H142" s="14" t="s">
        <v>398</v>
      </c>
      <c r="I142" s="14" t="s">
        <v>430</v>
      </c>
      <c r="J142" s="14" t="s">
        <v>522</v>
      </c>
      <c r="K142" s="14" t="s">
        <v>5</v>
      </c>
      <c r="L142" s="14" t="s">
        <v>70</v>
      </c>
      <c r="M142" s="63" t="str">
        <f>M135</f>
        <v>Floating Halfpage to forma reklamowa emitowana w prawej szpalcie, każdego modułu tematycznego na SG WP.</v>
      </c>
      <c r="N142" s="107" t="s">
        <v>758</v>
      </c>
      <c r="O142" s="251"/>
    </row>
    <row r="143" spans="1:15" s="66" customFormat="1" ht="138.75" customHeight="1" x14ac:dyDescent="0.25">
      <c r="A143" s="401"/>
      <c r="B143" s="402"/>
      <c r="C143" s="41" t="s">
        <v>658</v>
      </c>
      <c r="D143" s="177" t="s">
        <v>1837</v>
      </c>
      <c r="E143" s="178" t="s">
        <v>1838</v>
      </c>
      <c r="F143" s="70" t="s">
        <v>768</v>
      </c>
      <c r="G143" s="14" t="s">
        <v>401</v>
      </c>
      <c r="H143" s="14"/>
      <c r="I143" s="14" t="s">
        <v>547</v>
      </c>
      <c r="J143" s="14"/>
      <c r="K143" s="14" t="s">
        <v>45</v>
      </c>
      <c r="L143" s="14"/>
      <c r="M143" s="63" t="s">
        <v>659</v>
      </c>
      <c r="N143" s="106" t="s">
        <v>758</v>
      </c>
      <c r="O143" s="252"/>
    </row>
    <row r="144" spans="1:15" s="66" customFormat="1" ht="37.5" customHeight="1" x14ac:dyDescent="0.25">
      <c r="A144" s="401"/>
      <c r="B144" s="402"/>
      <c r="C144" s="41" t="s">
        <v>733</v>
      </c>
      <c r="D144" s="177" t="s">
        <v>1837</v>
      </c>
      <c r="E144" s="178" t="s">
        <v>1838</v>
      </c>
      <c r="F144" s="14"/>
      <c r="G144" s="14" t="s">
        <v>502</v>
      </c>
      <c r="H144" s="14" t="s">
        <v>389</v>
      </c>
      <c r="I144" s="14" t="s">
        <v>390</v>
      </c>
      <c r="J144" s="14" t="s">
        <v>393</v>
      </c>
      <c r="K144" s="14" t="s">
        <v>45</v>
      </c>
      <c r="L144" s="14" t="s">
        <v>649</v>
      </c>
      <c r="M144" s="15" t="s">
        <v>701</v>
      </c>
      <c r="N144" s="107" t="s">
        <v>758</v>
      </c>
      <c r="O144" s="252"/>
    </row>
    <row r="145" spans="1:15" s="66" customFormat="1" ht="60" customHeight="1" x14ac:dyDescent="0.25">
      <c r="A145" s="401"/>
      <c r="B145" s="402"/>
      <c r="C145" s="41" t="s">
        <v>2088</v>
      </c>
      <c r="D145" s="177" t="s">
        <v>1837</v>
      </c>
      <c r="E145" s="178" t="s">
        <v>1838</v>
      </c>
      <c r="F145" s="15" t="s">
        <v>2089</v>
      </c>
      <c r="G145" s="14" t="s">
        <v>398</v>
      </c>
      <c r="H145" s="14" t="s">
        <v>389</v>
      </c>
      <c r="I145" s="14" t="s">
        <v>430</v>
      </c>
      <c r="J145" s="14" t="s">
        <v>393</v>
      </c>
      <c r="K145" s="14" t="s">
        <v>45</v>
      </c>
      <c r="L145" s="15" t="s">
        <v>633</v>
      </c>
      <c r="M145" s="15" t="s">
        <v>632</v>
      </c>
      <c r="N145" s="107" t="s">
        <v>758</v>
      </c>
      <c r="O145" s="252"/>
    </row>
    <row r="146" spans="1:15" s="66" customFormat="1" ht="60" customHeight="1" x14ac:dyDescent="0.25">
      <c r="A146" s="401"/>
      <c r="B146" s="394"/>
      <c r="C146" s="74" t="s">
        <v>511</v>
      </c>
      <c r="D146" s="204" t="s">
        <v>389</v>
      </c>
      <c r="E146" s="205" t="s">
        <v>389</v>
      </c>
      <c r="F146" s="11" t="s">
        <v>523</v>
      </c>
      <c r="G146" s="11" t="s">
        <v>396</v>
      </c>
      <c r="H146" s="11" t="s">
        <v>398</v>
      </c>
      <c r="I146" s="11" t="s">
        <v>390</v>
      </c>
      <c r="J146" s="11" t="s">
        <v>2289</v>
      </c>
      <c r="K146" s="11" t="s">
        <v>5</v>
      </c>
      <c r="L146" s="11" t="s">
        <v>664</v>
      </c>
      <c r="M146" s="23" t="s">
        <v>2306</v>
      </c>
      <c r="N146" s="108" t="s">
        <v>758</v>
      </c>
      <c r="O146" s="251"/>
    </row>
    <row r="147" spans="1:15" s="66" customFormat="1" ht="62.25" customHeight="1" x14ac:dyDescent="0.25">
      <c r="A147" s="401"/>
      <c r="B147" s="390" t="s">
        <v>524</v>
      </c>
      <c r="C147" s="185" t="s">
        <v>525</v>
      </c>
      <c r="D147" s="175" t="s">
        <v>1837</v>
      </c>
      <c r="E147" s="176" t="s">
        <v>1838</v>
      </c>
      <c r="F147" s="13" t="s">
        <v>2182</v>
      </c>
      <c r="G147" s="12" t="s">
        <v>398</v>
      </c>
      <c r="H147" s="12"/>
      <c r="I147" s="12" t="s">
        <v>526</v>
      </c>
      <c r="J147" s="14" t="s">
        <v>393</v>
      </c>
      <c r="K147" s="12" t="s">
        <v>5</v>
      </c>
      <c r="L147" s="13" t="s">
        <v>237</v>
      </c>
      <c r="M147" s="13" t="s">
        <v>527</v>
      </c>
      <c r="N147" s="105" t="s">
        <v>758</v>
      </c>
      <c r="O147" s="251"/>
    </row>
    <row r="148" spans="1:15" s="66" customFormat="1" ht="62.25" customHeight="1" x14ac:dyDescent="0.25">
      <c r="A148" s="401"/>
      <c r="B148" s="390"/>
      <c r="C148" s="41" t="s">
        <v>757</v>
      </c>
      <c r="D148" s="173" t="s">
        <v>1837</v>
      </c>
      <c r="E148" s="174" t="s">
        <v>1838</v>
      </c>
      <c r="F148" s="15" t="s">
        <v>2177</v>
      </c>
      <c r="G148" s="46" t="s">
        <v>398</v>
      </c>
      <c r="H148" s="46" t="s">
        <v>417</v>
      </c>
      <c r="I148" s="46" t="s">
        <v>526</v>
      </c>
      <c r="J148" s="14" t="s">
        <v>393</v>
      </c>
      <c r="K148" s="46" t="s">
        <v>5</v>
      </c>
      <c r="L148" s="63" t="s">
        <v>2522</v>
      </c>
      <c r="M148" s="63" t="s">
        <v>72</v>
      </c>
      <c r="N148" s="110" t="s">
        <v>758</v>
      </c>
      <c r="O148" s="252"/>
    </row>
    <row r="149" spans="1:15" s="66" customFormat="1" ht="45" customHeight="1" x14ac:dyDescent="0.25">
      <c r="A149" s="401"/>
      <c r="B149" s="390"/>
      <c r="C149" s="387" t="s">
        <v>524</v>
      </c>
      <c r="D149" s="414" t="s">
        <v>1837</v>
      </c>
      <c r="E149" s="416" t="s">
        <v>1838</v>
      </c>
      <c r="F149" s="413" t="s">
        <v>2178</v>
      </c>
      <c r="G149" s="408" t="s">
        <v>398</v>
      </c>
      <c r="H149" s="408" t="s">
        <v>417</v>
      </c>
      <c r="I149" s="408" t="s">
        <v>526</v>
      </c>
      <c r="J149" s="408" t="s">
        <v>393</v>
      </c>
      <c r="K149" s="408" t="s">
        <v>5</v>
      </c>
      <c r="L149" s="413" t="s">
        <v>2522</v>
      </c>
      <c r="M149" s="413" t="s">
        <v>528</v>
      </c>
      <c r="N149" s="106" t="s">
        <v>2365</v>
      </c>
      <c r="O149" s="251"/>
    </row>
    <row r="150" spans="1:15" s="66" customFormat="1" ht="45" customHeight="1" x14ac:dyDescent="0.25">
      <c r="A150" s="401"/>
      <c r="B150" s="390"/>
      <c r="C150" s="388"/>
      <c r="D150" s="415"/>
      <c r="E150" s="417"/>
      <c r="F150" s="411"/>
      <c r="G150" s="409"/>
      <c r="H150" s="409"/>
      <c r="I150" s="409"/>
      <c r="J150" s="409"/>
      <c r="K150" s="409"/>
      <c r="L150" s="411"/>
      <c r="M150" s="411"/>
      <c r="N150" s="106" t="s">
        <v>2366</v>
      </c>
      <c r="O150" s="251"/>
    </row>
    <row r="151" spans="1:15" s="66" customFormat="1" ht="195" customHeight="1" x14ac:dyDescent="0.25">
      <c r="A151" s="401"/>
      <c r="B151" s="390"/>
      <c r="C151" s="224" t="s">
        <v>2443</v>
      </c>
      <c r="D151" s="173" t="s">
        <v>1837</v>
      </c>
      <c r="E151" s="174" t="s">
        <v>1838</v>
      </c>
      <c r="F151" s="63" t="s">
        <v>2178</v>
      </c>
      <c r="G151" s="46" t="s">
        <v>389</v>
      </c>
      <c r="H151" s="46" t="s">
        <v>417</v>
      </c>
      <c r="I151" s="46" t="s">
        <v>526</v>
      </c>
      <c r="J151" s="46" t="s">
        <v>393</v>
      </c>
      <c r="K151" s="46" t="s">
        <v>5</v>
      </c>
      <c r="L151" s="63" t="s">
        <v>2522</v>
      </c>
      <c r="M151" s="63" t="s">
        <v>2444</v>
      </c>
      <c r="N151" s="106" t="s">
        <v>758</v>
      </c>
      <c r="O151" s="251"/>
    </row>
    <row r="152" spans="1:15" s="66" customFormat="1" ht="180" customHeight="1" x14ac:dyDescent="0.25">
      <c r="A152" s="401"/>
      <c r="B152" s="390"/>
      <c r="C152" s="194" t="str">
        <f>IF('PL EN'!$B$1="Polski","Screening Interaktywny","Interactive Screening")</f>
        <v>Screening Interaktywny</v>
      </c>
      <c r="D152" s="177" t="s">
        <v>1837</v>
      </c>
      <c r="E152" s="178" t="s">
        <v>1838</v>
      </c>
      <c r="F152" s="15" t="s">
        <v>2179</v>
      </c>
      <c r="G152" s="14" t="s">
        <v>398</v>
      </c>
      <c r="H152" s="14" t="s">
        <v>417</v>
      </c>
      <c r="I152" s="14" t="s">
        <v>526</v>
      </c>
      <c r="J152" s="14" t="s">
        <v>393</v>
      </c>
      <c r="K152" s="14" t="s">
        <v>5</v>
      </c>
      <c r="L152" s="14" t="s">
        <v>70</v>
      </c>
      <c r="M152" s="15" t="s">
        <v>2422</v>
      </c>
      <c r="N152" s="106" t="s">
        <v>758</v>
      </c>
      <c r="O152" s="249"/>
    </row>
    <row r="153" spans="1:15" s="66" customFormat="1" ht="90" customHeight="1" x14ac:dyDescent="0.25">
      <c r="A153" s="401"/>
      <c r="B153" s="403" t="s">
        <v>529</v>
      </c>
      <c r="C153" s="191" t="s">
        <v>530</v>
      </c>
      <c r="D153" s="175" t="s">
        <v>1837</v>
      </c>
      <c r="E153" s="176" t="s">
        <v>1838</v>
      </c>
      <c r="F153" s="13" t="s">
        <v>780</v>
      </c>
      <c r="G153" s="12" t="s">
        <v>398</v>
      </c>
      <c r="H153" s="12" t="s">
        <v>417</v>
      </c>
      <c r="I153" s="12" t="s">
        <v>390</v>
      </c>
      <c r="J153" s="12" t="s">
        <v>496</v>
      </c>
      <c r="K153" s="12" t="s">
        <v>5</v>
      </c>
      <c r="L153" s="13" t="s">
        <v>1875</v>
      </c>
      <c r="M153" s="16" t="s">
        <v>634</v>
      </c>
      <c r="N153" s="105" t="s">
        <v>758</v>
      </c>
      <c r="O153" s="251"/>
    </row>
    <row r="154" spans="1:15" s="21" customFormat="1" ht="90" customHeight="1" x14ac:dyDescent="0.25">
      <c r="A154" s="401"/>
      <c r="B154" s="396"/>
      <c r="C154" s="194" t="s">
        <v>781</v>
      </c>
      <c r="D154" s="179" t="s">
        <v>1837</v>
      </c>
      <c r="E154" s="180" t="s">
        <v>1838</v>
      </c>
      <c r="F154" s="64" t="s">
        <v>699</v>
      </c>
      <c r="G154" s="11" t="s">
        <v>398</v>
      </c>
      <c r="H154" s="11" t="s">
        <v>417</v>
      </c>
      <c r="I154" s="11" t="s">
        <v>390</v>
      </c>
      <c r="J154" s="11" t="s">
        <v>496</v>
      </c>
      <c r="K154" s="11" t="s">
        <v>5</v>
      </c>
      <c r="L154" s="64" t="s">
        <v>1875</v>
      </c>
      <c r="M154" s="25" t="s">
        <v>634</v>
      </c>
      <c r="N154" s="108" t="s">
        <v>758</v>
      </c>
      <c r="O154" s="251"/>
    </row>
    <row r="155" spans="1:15" s="21" customFormat="1" ht="30" customHeight="1" x14ac:dyDescent="0.25">
      <c r="A155" s="401"/>
      <c r="B155" s="393" t="s">
        <v>531</v>
      </c>
      <c r="C155" s="167" t="s">
        <v>532</v>
      </c>
      <c r="D155" s="175" t="s">
        <v>1837</v>
      </c>
      <c r="E155" s="176" t="s">
        <v>1838</v>
      </c>
      <c r="F155" s="13" t="s">
        <v>435</v>
      </c>
      <c r="G155" s="12" t="s">
        <v>396</v>
      </c>
      <c r="H155" s="12" t="s">
        <v>398</v>
      </c>
      <c r="I155" s="12" t="s">
        <v>390</v>
      </c>
      <c r="J155" s="12" t="s">
        <v>533</v>
      </c>
      <c r="K155" s="12" t="s">
        <v>5</v>
      </c>
      <c r="L155" s="12" t="s">
        <v>70</v>
      </c>
      <c r="M155" s="412" t="s">
        <v>635</v>
      </c>
      <c r="N155" s="113" t="s">
        <v>758</v>
      </c>
      <c r="O155" s="252"/>
    </row>
    <row r="156" spans="1:15" s="21" customFormat="1" ht="30" customHeight="1" x14ac:dyDescent="0.25">
      <c r="A156" s="401"/>
      <c r="B156" s="402"/>
      <c r="C156" s="41" t="s">
        <v>534</v>
      </c>
      <c r="D156" s="206" t="s">
        <v>389</v>
      </c>
      <c r="E156" s="207" t="s">
        <v>389</v>
      </c>
      <c r="F156" s="15" t="s">
        <v>435</v>
      </c>
      <c r="G156" s="14" t="s">
        <v>396</v>
      </c>
      <c r="H156" s="14" t="s">
        <v>398</v>
      </c>
      <c r="I156" s="14" t="s">
        <v>390</v>
      </c>
      <c r="J156" s="14" t="s">
        <v>535</v>
      </c>
      <c r="K156" s="14" t="s">
        <v>5</v>
      </c>
      <c r="L156" s="14" t="s">
        <v>70</v>
      </c>
      <c r="M156" s="410"/>
      <c r="N156" s="110" t="s">
        <v>758</v>
      </c>
      <c r="O156" s="252"/>
    </row>
    <row r="157" spans="1:15" s="21" customFormat="1" ht="30" customHeight="1" x14ac:dyDescent="0.25">
      <c r="A157" s="401"/>
      <c r="B157" s="402"/>
      <c r="C157" s="41" t="s">
        <v>536</v>
      </c>
      <c r="D157" s="206" t="s">
        <v>389</v>
      </c>
      <c r="E157" s="207" t="s">
        <v>389</v>
      </c>
      <c r="F157" s="15" t="s">
        <v>435</v>
      </c>
      <c r="G157" s="14" t="s">
        <v>396</v>
      </c>
      <c r="H157" s="14" t="s">
        <v>398</v>
      </c>
      <c r="I157" s="14" t="s">
        <v>390</v>
      </c>
      <c r="J157" s="14" t="s">
        <v>537</v>
      </c>
      <c r="K157" s="14" t="s">
        <v>5</v>
      </c>
      <c r="L157" s="14" t="s">
        <v>70</v>
      </c>
      <c r="M157" s="410"/>
      <c r="N157" s="110" t="s">
        <v>758</v>
      </c>
      <c r="O157" s="252"/>
    </row>
    <row r="158" spans="1:15" s="21" customFormat="1" ht="30" customHeight="1" x14ac:dyDescent="0.25">
      <c r="A158" s="401"/>
      <c r="B158" s="402"/>
      <c r="C158" s="41" t="s">
        <v>538</v>
      </c>
      <c r="D158" s="240" t="s">
        <v>389</v>
      </c>
      <c r="E158" s="208" t="s">
        <v>389</v>
      </c>
      <c r="F158" s="72" t="s">
        <v>435</v>
      </c>
      <c r="G158" s="46" t="s">
        <v>396</v>
      </c>
      <c r="H158" s="46" t="s">
        <v>398</v>
      </c>
      <c r="I158" s="46" t="s">
        <v>390</v>
      </c>
      <c r="J158" s="14" t="s">
        <v>539</v>
      </c>
      <c r="K158" s="22" t="s">
        <v>5</v>
      </c>
      <c r="L158" s="46" t="s">
        <v>70</v>
      </c>
      <c r="M158" s="411"/>
      <c r="N158" s="110" t="s">
        <v>758</v>
      </c>
      <c r="O158" s="252"/>
    </row>
    <row r="159" spans="1:15" s="21" customFormat="1" ht="45" customHeight="1" x14ac:dyDescent="0.25">
      <c r="A159" s="305" t="s">
        <v>540</v>
      </c>
      <c r="B159" s="298" t="s">
        <v>541</v>
      </c>
      <c r="C159" s="28" t="s">
        <v>541</v>
      </c>
      <c r="D159" s="210" t="s">
        <v>1837</v>
      </c>
      <c r="E159" s="211" t="s">
        <v>1838</v>
      </c>
      <c r="F159" s="277"/>
      <c r="G159" s="263" t="s">
        <v>542</v>
      </c>
      <c r="H159" s="264"/>
      <c r="I159" s="262" t="s">
        <v>543</v>
      </c>
      <c r="J159" s="80"/>
      <c r="K159" s="46" t="s">
        <v>507</v>
      </c>
      <c r="L159" s="262" t="s">
        <v>650</v>
      </c>
      <c r="M159" s="24" t="s">
        <v>2143</v>
      </c>
      <c r="N159" s="235" t="s">
        <v>758</v>
      </c>
      <c r="O159" s="251"/>
    </row>
    <row r="160" spans="1:15" s="21" customFormat="1" ht="60" customHeight="1" x14ac:dyDescent="0.25">
      <c r="A160" s="384" t="s">
        <v>544</v>
      </c>
      <c r="B160" s="403" t="s">
        <v>545</v>
      </c>
      <c r="C160" s="185" t="str">
        <f>IF('PL EN'!$B$1="Polski","Mailing Standardowy","Standard Mailing")</f>
        <v>Mailing Standardowy</v>
      </c>
      <c r="D160" s="212" t="s">
        <v>1837</v>
      </c>
      <c r="E160" s="213" t="s">
        <v>1838</v>
      </c>
      <c r="F160" s="265"/>
      <c r="G160" s="12" t="s">
        <v>416</v>
      </c>
      <c r="H160" s="266"/>
      <c r="I160" s="12" t="s">
        <v>390</v>
      </c>
      <c r="J160" s="12"/>
      <c r="K160" s="12"/>
      <c r="L160" s="12" t="s">
        <v>460</v>
      </c>
      <c r="M160" s="13" t="s">
        <v>641</v>
      </c>
      <c r="N160" s="113" t="s">
        <v>758</v>
      </c>
      <c r="O160" s="249"/>
    </row>
    <row r="161" spans="1:15" s="21" customFormat="1" ht="30" customHeight="1" x14ac:dyDescent="0.25">
      <c r="A161" s="385"/>
      <c r="B161" s="396"/>
      <c r="C161" s="41" t="str">
        <f>IF('PL EN'!$B$1="Polski","Mailing Dynamiczny","Dynamic Mailing")</f>
        <v>Mailing Dynamiczny</v>
      </c>
      <c r="D161" s="214" t="s">
        <v>1837</v>
      </c>
      <c r="E161" s="215" t="s">
        <v>1838</v>
      </c>
      <c r="F161" s="267"/>
      <c r="G161" s="45" t="s">
        <v>416</v>
      </c>
      <c r="H161" s="268"/>
      <c r="I161" s="45" t="s">
        <v>390</v>
      </c>
      <c r="J161" s="45"/>
      <c r="K161" s="45"/>
      <c r="L161" s="45" t="s">
        <v>460</v>
      </c>
      <c r="M161" s="45" t="s">
        <v>666</v>
      </c>
      <c r="N161" s="110" t="s">
        <v>758</v>
      </c>
      <c r="O161" s="249"/>
    </row>
    <row r="162" spans="1:15" s="21" customFormat="1" ht="37.5" customHeight="1" x14ac:dyDescent="0.25">
      <c r="A162" s="384" t="str">
        <f>IF('PL EN'!$B$1="Polski","Wideo","Video")</f>
        <v>Wideo</v>
      </c>
      <c r="B162" s="390" t="str">
        <f>IF('PL EN'!$B$1="Polski","Wideo","Video")</f>
        <v>Wideo</v>
      </c>
      <c r="C162" s="185" t="str">
        <f>IF('PL EN'!$B$1="Polski","Branding Playera","Player branding")</f>
        <v>Branding Playera</v>
      </c>
      <c r="D162" s="216" t="s">
        <v>1837</v>
      </c>
      <c r="E162" s="213" t="s">
        <v>1838</v>
      </c>
      <c r="F162" s="13" t="s">
        <v>1878</v>
      </c>
      <c r="G162" s="12" t="s">
        <v>546</v>
      </c>
      <c r="H162" s="79" t="s">
        <v>389</v>
      </c>
      <c r="I162" s="12" t="s">
        <v>390</v>
      </c>
      <c r="J162" s="12" t="s">
        <v>2367</v>
      </c>
      <c r="K162" s="12" t="s">
        <v>507</v>
      </c>
      <c r="L162" s="12" t="s">
        <v>439</v>
      </c>
      <c r="M162" s="13" t="s">
        <v>129</v>
      </c>
      <c r="N162" s="105" t="s">
        <v>758</v>
      </c>
      <c r="O162" s="251"/>
    </row>
    <row r="163" spans="1:15" s="21" customFormat="1" ht="37.5" customHeight="1" x14ac:dyDescent="0.25">
      <c r="A163" s="385"/>
      <c r="B163" s="390"/>
      <c r="C163" s="102" t="s">
        <v>753</v>
      </c>
      <c r="D163" s="217" t="s">
        <v>389</v>
      </c>
      <c r="E163" s="218" t="s">
        <v>389</v>
      </c>
      <c r="F163" s="63" t="s">
        <v>1853</v>
      </c>
      <c r="G163" s="46"/>
      <c r="H163" s="101"/>
      <c r="I163" s="46"/>
      <c r="J163" s="46"/>
      <c r="K163" s="46" t="s">
        <v>5</v>
      </c>
      <c r="L163" s="46" t="s">
        <v>651</v>
      </c>
      <c r="M163" s="63" t="s">
        <v>754</v>
      </c>
      <c r="N163" s="110" t="s">
        <v>758</v>
      </c>
      <c r="O163" s="251"/>
    </row>
    <row r="164" spans="1:15" s="21" customFormat="1" ht="30" customHeight="1" x14ac:dyDescent="0.25">
      <c r="A164" s="385"/>
      <c r="B164" s="390"/>
      <c r="C164" s="41" t="s">
        <v>548</v>
      </c>
      <c r="D164" s="187" t="s">
        <v>1837</v>
      </c>
      <c r="E164" s="188" t="s">
        <v>1838</v>
      </c>
      <c r="F164" s="15" t="s">
        <v>1853</v>
      </c>
      <c r="G164" s="14" t="s">
        <v>667</v>
      </c>
      <c r="H164" s="14"/>
      <c r="I164" s="14" t="s">
        <v>549</v>
      </c>
      <c r="J164" s="14"/>
      <c r="K164" s="14" t="s">
        <v>507</v>
      </c>
      <c r="L164" s="269"/>
      <c r="M164" s="15" t="s">
        <v>381</v>
      </c>
      <c r="N164" s="107" t="s">
        <v>758</v>
      </c>
      <c r="O164" s="249"/>
    </row>
    <row r="165" spans="1:15" s="21" customFormat="1" ht="30" customHeight="1" x14ac:dyDescent="0.25">
      <c r="A165" s="385"/>
      <c r="B165" s="390"/>
      <c r="C165" s="41" t="s">
        <v>550</v>
      </c>
      <c r="D165" s="219" t="s">
        <v>1837</v>
      </c>
      <c r="E165" s="220" t="s">
        <v>1838</v>
      </c>
      <c r="F165" s="15" t="s">
        <v>1853</v>
      </c>
      <c r="G165" s="14"/>
      <c r="H165" s="14"/>
      <c r="I165" s="14" t="s">
        <v>551</v>
      </c>
      <c r="J165" s="46"/>
      <c r="K165" s="46" t="s">
        <v>5</v>
      </c>
      <c r="L165" s="46" t="s">
        <v>651</v>
      </c>
      <c r="M165" s="413" t="str">
        <f>IF('PL EN'!$B$1="Polski","Instream Video Ad to reklama wideo, emitowana przed materiałem wideo na serwisach i w aplikacjach Wirtualnej Polski Media oraz Audioteka Group.","Instream Video Ad is a video advertisement emitted before the video material on the services and applications of Wirtualna Polska Media and Audioteka Group.")</f>
        <v>Instream Video Ad to reklama wideo, emitowana przed materiałem wideo na serwisach i w aplikacjach Wirtualnej Polski Media oraz Audioteka Group.</v>
      </c>
      <c r="N165" s="107" t="s">
        <v>758</v>
      </c>
      <c r="O165" s="252"/>
    </row>
    <row r="166" spans="1:15" s="21" customFormat="1" ht="30" customHeight="1" x14ac:dyDescent="0.25">
      <c r="A166" s="385"/>
      <c r="B166" s="390"/>
      <c r="C166" s="41" t="s">
        <v>736</v>
      </c>
      <c r="D166" s="187" t="s">
        <v>1837</v>
      </c>
      <c r="E166" s="188" t="s">
        <v>1838</v>
      </c>
      <c r="F166" s="15" t="s">
        <v>1853</v>
      </c>
      <c r="G166" s="14"/>
      <c r="H166" s="14"/>
      <c r="I166" s="14" t="s">
        <v>551</v>
      </c>
      <c r="J166" s="14"/>
      <c r="K166" s="14" t="s">
        <v>45</v>
      </c>
      <c r="L166" s="14" t="s">
        <v>656</v>
      </c>
      <c r="M166" s="411"/>
      <c r="N166" s="107" t="s">
        <v>758</v>
      </c>
      <c r="O166" s="252"/>
    </row>
    <row r="167" spans="1:15" s="21" customFormat="1" ht="45" customHeight="1" x14ac:dyDescent="0.25">
      <c r="A167" s="385"/>
      <c r="B167" s="390"/>
      <c r="C167" s="41" t="s">
        <v>737</v>
      </c>
      <c r="D167" s="187" t="s">
        <v>1837</v>
      </c>
      <c r="E167" s="188" t="s">
        <v>1838</v>
      </c>
      <c r="F167" s="14" t="s">
        <v>552</v>
      </c>
      <c r="G167" s="14" t="s">
        <v>388</v>
      </c>
      <c r="H167" s="270"/>
      <c r="I167" s="14" t="s">
        <v>553</v>
      </c>
      <c r="J167" s="270"/>
      <c r="K167" s="14" t="s">
        <v>5</v>
      </c>
      <c r="L167" s="14" t="s">
        <v>656</v>
      </c>
      <c r="M167" s="15" t="s">
        <v>1664</v>
      </c>
      <c r="N167" s="107" t="s">
        <v>758</v>
      </c>
      <c r="O167" s="249"/>
    </row>
    <row r="168" spans="1:15" s="21" customFormat="1" ht="52.5" customHeight="1" x14ac:dyDescent="0.25">
      <c r="A168" s="385"/>
      <c r="B168" s="390"/>
      <c r="C168" s="41" t="s">
        <v>554</v>
      </c>
      <c r="D168" s="187" t="s">
        <v>1837</v>
      </c>
      <c r="E168" s="188" t="s">
        <v>1838</v>
      </c>
      <c r="F168" s="15" t="s">
        <v>1853</v>
      </c>
      <c r="G168" s="14" t="s">
        <v>555</v>
      </c>
      <c r="H168" s="270"/>
      <c r="I168" s="14" t="s">
        <v>551</v>
      </c>
      <c r="J168" s="270"/>
      <c r="K168" s="14" t="s">
        <v>507</v>
      </c>
      <c r="L168" s="14" t="s">
        <v>656</v>
      </c>
      <c r="M168" s="15" t="s">
        <v>657</v>
      </c>
      <c r="N168" s="107" t="s">
        <v>758</v>
      </c>
      <c r="O168" s="252"/>
    </row>
    <row r="169" spans="1:15" s="21" customFormat="1" ht="60" customHeight="1" x14ac:dyDescent="0.25">
      <c r="A169" s="385"/>
      <c r="B169" s="390"/>
      <c r="C169" s="41" t="s">
        <v>557</v>
      </c>
      <c r="D169" s="187" t="s">
        <v>1837</v>
      </c>
      <c r="E169" s="188" t="s">
        <v>1838</v>
      </c>
      <c r="F169" s="15" t="s">
        <v>558</v>
      </c>
      <c r="G169" s="14" t="s">
        <v>396</v>
      </c>
      <c r="H169" s="270"/>
      <c r="I169" s="14" t="s">
        <v>390</v>
      </c>
      <c r="J169" s="270"/>
      <c r="K169" s="14" t="s">
        <v>507</v>
      </c>
      <c r="L169" s="14" t="s">
        <v>656</v>
      </c>
      <c r="M169" s="15" t="s">
        <v>559</v>
      </c>
      <c r="N169" s="107" t="s">
        <v>758</v>
      </c>
      <c r="O169" s="252"/>
    </row>
    <row r="170" spans="1:15" s="21" customFormat="1" ht="45" customHeight="1" x14ac:dyDescent="0.25">
      <c r="A170" s="385"/>
      <c r="B170" s="390"/>
      <c r="C170" s="41" t="s">
        <v>560</v>
      </c>
      <c r="D170" s="187" t="s">
        <v>1837</v>
      </c>
      <c r="E170" s="188" t="s">
        <v>1838</v>
      </c>
      <c r="F170" s="15" t="s">
        <v>558</v>
      </c>
      <c r="G170" s="14" t="s">
        <v>396</v>
      </c>
      <c r="H170" s="270"/>
      <c r="I170" s="14" t="s">
        <v>390</v>
      </c>
      <c r="J170" s="270"/>
      <c r="K170" s="14" t="s">
        <v>507</v>
      </c>
      <c r="L170" s="14" t="s">
        <v>431</v>
      </c>
      <c r="M170" s="15" t="s">
        <v>561</v>
      </c>
      <c r="N170" s="108" t="s">
        <v>758</v>
      </c>
      <c r="O170" s="252"/>
    </row>
    <row r="171" spans="1:15" s="21" customFormat="1" ht="60" customHeight="1" x14ac:dyDescent="0.25">
      <c r="A171" s="384" t="s">
        <v>562</v>
      </c>
      <c r="B171" s="299" t="s">
        <v>563</v>
      </c>
      <c r="C171" s="185" t="s">
        <v>563</v>
      </c>
      <c r="D171" s="216" t="s">
        <v>1837</v>
      </c>
      <c r="E171" s="213" t="s">
        <v>1838</v>
      </c>
      <c r="F171" s="13" t="s">
        <v>639</v>
      </c>
      <c r="G171" s="271"/>
      <c r="H171" s="272"/>
      <c r="I171" s="272"/>
      <c r="J171" s="272"/>
      <c r="K171" s="272"/>
      <c r="L171" s="12" t="s">
        <v>431</v>
      </c>
      <c r="M171" s="13" t="s">
        <v>638</v>
      </c>
      <c r="N171" s="106" t="s">
        <v>758</v>
      </c>
      <c r="O171" s="252"/>
    </row>
    <row r="172" spans="1:15" s="21" customFormat="1" ht="60" customHeight="1" x14ac:dyDescent="0.25">
      <c r="A172" s="385"/>
      <c r="B172" s="300" t="s">
        <v>2395</v>
      </c>
      <c r="C172" s="41" t="s">
        <v>2395</v>
      </c>
      <c r="D172" s="219" t="s">
        <v>1837</v>
      </c>
      <c r="E172" s="220" t="s">
        <v>1838</v>
      </c>
      <c r="F172" s="63" t="s">
        <v>2396</v>
      </c>
      <c r="G172" s="273"/>
      <c r="H172" s="274"/>
      <c r="I172" s="274"/>
      <c r="J172" s="274"/>
      <c r="K172" s="274"/>
      <c r="L172" s="46" t="str">
        <f>L173</f>
        <v>WPM Zasięg</v>
      </c>
      <c r="M172" s="63" t="s">
        <v>2397</v>
      </c>
      <c r="N172" s="236" t="s">
        <v>758</v>
      </c>
      <c r="O172" s="252"/>
    </row>
    <row r="173" spans="1:15" s="21" customFormat="1" ht="60" customHeight="1" x14ac:dyDescent="0.25">
      <c r="A173" s="385"/>
      <c r="B173" s="301" t="str">
        <f>IF('PL EN'!$B$1="Polski","Display Dynamiczny","Dynamic Display")</f>
        <v>Display Dynamiczny</v>
      </c>
      <c r="C173" s="41" t="str">
        <f>IF('PL EN'!$B$1="Polski","Display Dynamiczny","Dynamic Display")</f>
        <v>Display Dynamiczny</v>
      </c>
      <c r="D173" s="187" t="s">
        <v>1837</v>
      </c>
      <c r="E173" s="188" t="s">
        <v>1838</v>
      </c>
      <c r="F173" s="15" t="s">
        <v>307</v>
      </c>
      <c r="G173" s="269"/>
      <c r="H173" s="14"/>
      <c r="I173" s="14"/>
      <c r="J173" s="14"/>
      <c r="K173" s="14"/>
      <c r="L173" s="14" t="s">
        <v>431</v>
      </c>
      <c r="M173" s="15" t="s">
        <v>564</v>
      </c>
      <c r="N173" s="107" t="s">
        <v>758</v>
      </c>
      <c r="O173" s="252"/>
    </row>
    <row r="174" spans="1:15" s="21" customFormat="1" ht="60" customHeight="1" x14ac:dyDescent="0.25">
      <c r="A174" s="385"/>
      <c r="B174" s="301" t="str">
        <f>IF('PL EN'!$B$1="Polski","Feed Produktowy","Product feed")</f>
        <v>Feed Produktowy</v>
      </c>
      <c r="C174" s="41" t="str">
        <f>IF('PL EN'!$B$1="Polski","Feed Produktowy","Product feed")</f>
        <v>Feed Produktowy</v>
      </c>
      <c r="D174" s="187" t="s">
        <v>1837</v>
      </c>
      <c r="E174" s="188" t="s">
        <v>1838</v>
      </c>
      <c r="F174" s="15"/>
      <c r="G174" s="269"/>
      <c r="H174" s="14"/>
      <c r="I174" s="14"/>
      <c r="J174" s="14"/>
      <c r="K174" s="14"/>
      <c r="L174" s="14"/>
      <c r="M174" s="15" t="s">
        <v>565</v>
      </c>
      <c r="N174" s="63"/>
      <c r="O174" s="249"/>
    </row>
    <row r="175" spans="1:15" s="21" customFormat="1" ht="45" customHeight="1" x14ac:dyDescent="0.25">
      <c r="A175" s="385"/>
      <c r="B175" s="301" t="str">
        <f>IF('PL EN'!$B$1="Polski","Gazetki Reklamowe","Advertising Newspapers")</f>
        <v>Gazetki Reklamowe</v>
      </c>
      <c r="C175" s="41" t="str">
        <f>IF('PL EN'!$B$1="Polski","Gazetki Reklamowe","Advertising Newspapers")</f>
        <v>Gazetki Reklamowe</v>
      </c>
      <c r="D175" s="187" t="s">
        <v>1837</v>
      </c>
      <c r="E175" s="188" t="s">
        <v>1838</v>
      </c>
      <c r="F175" s="15" t="s">
        <v>1854</v>
      </c>
      <c r="G175" s="269" t="s">
        <v>416</v>
      </c>
      <c r="H175" s="14"/>
      <c r="I175" s="14"/>
      <c r="J175" s="14"/>
      <c r="K175" s="14"/>
      <c r="L175" s="14" t="s">
        <v>70</v>
      </c>
      <c r="M175" s="15" t="s">
        <v>742</v>
      </c>
      <c r="N175" s="107" t="s">
        <v>758</v>
      </c>
      <c r="O175" s="249"/>
    </row>
    <row r="176" spans="1:15" s="21" customFormat="1" ht="60" customHeight="1" x14ac:dyDescent="0.25">
      <c r="A176" s="385"/>
      <c r="B176" s="302" t="str">
        <f>IF('PL EN'!$B$1="Polski","Native Link Dynamiczny","Dynamic Native Link")</f>
        <v>Native Link Dynamiczny</v>
      </c>
      <c r="C176" s="41" t="str">
        <f>IF('PL EN'!$B$1="Polski","Native Link Dynamiczny","Dynamic Native Link")</f>
        <v>Native Link Dynamiczny</v>
      </c>
      <c r="D176" s="187" t="s">
        <v>1837</v>
      </c>
      <c r="E176" s="188" t="s">
        <v>1838</v>
      </c>
      <c r="F176" s="15" t="s">
        <v>747</v>
      </c>
      <c r="G176" s="269"/>
      <c r="H176" s="14"/>
      <c r="I176" s="14"/>
      <c r="J176" s="14"/>
      <c r="K176" s="14"/>
      <c r="L176" s="14"/>
      <c r="M176" s="15" t="s">
        <v>746</v>
      </c>
      <c r="N176" s="110" t="s">
        <v>758</v>
      </c>
      <c r="O176" s="275"/>
    </row>
    <row r="177" spans="1:15" s="21" customFormat="1" ht="60" customHeight="1" x14ac:dyDescent="0.25">
      <c r="A177" s="385"/>
      <c r="B177" s="302" t="str">
        <f>IF('PL EN'!$B$1="Polski","Rectangle Skalowalny Mobilny","Scalable Mobile Rectangle")</f>
        <v>Rectangle Skalowalny Mobilny</v>
      </c>
      <c r="C177" s="41" t="str">
        <f>IF('PL EN'!$B$1="Polski","Rectangle Skalowalny Mobilny","Scalable Mobile Rectangle")</f>
        <v>Rectangle Skalowalny Mobilny</v>
      </c>
      <c r="D177" s="177" t="s">
        <v>1837</v>
      </c>
      <c r="E177" s="178" t="s">
        <v>1838</v>
      </c>
      <c r="F177" s="14" t="s">
        <v>744</v>
      </c>
      <c r="G177" s="14" t="s">
        <v>396</v>
      </c>
      <c r="H177" s="14" t="s">
        <v>398</v>
      </c>
      <c r="I177" s="14" t="s">
        <v>390</v>
      </c>
      <c r="J177" s="15"/>
      <c r="K177" s="14" t="s">
        <v>45</v>
      </c>
      <c r="L177" s="14"/>
      <c r="M177" s="15" t="s">
        <v>745</v>
      </c>
      <c r="N177" s="236" t="s">
        <v>758</v>
      </c>
      <c r="O177" s="253"/>
    </row>
    <row r="178" spans="1:15" s="21" customFormat="1" ht="37.5" customHeight="1" x14ac:dyDescent="0.25">
      <c r="A178" s="385"/>
      <c r="B178" s="389" t="str">
        <f>IF('PL EN'!$B$1="Polski","Retail Dniówka / Tygodniówka","Daily / Weekly Retail Offer")</f>
        <v>Retail Dniówka / Tygodniówka</v>
      </c>
      <c r="C178" s="387" t="str">
        <f>IF('PL EN'!$B$1="Polski","Retail Dniówka / Tygodniówka","Daily / Weekly Retail Offer")</f>
        <v>Retail Dniówka / Tygodniówka</v>
      </c>
      <c r="D178" s="404" t="s">
        <v>1837</v>
      </c>
      <c r="E178" s="406" t="s">
        <v>1838</v>
      </c>
      <c r="F178" s="413" t="s">
        <v>2203</v>
      </c>
      <c r="G178" s="408" t="s">
        <v>502</v>
      </c>
      <c r="H178" s="408" t="s">
        <v>417</v>
      </c>
      <c r="I178" s="425"/>
      <c r="J178" s="408" t="s">
        <v>393</v>
      </c>
      <c r="K178" s="408" t="s">
        <v>5</v>
      </c>
      <c r="L178" s="413" t="s">
        <v>2275</v>
      </c>
      <c r="M178" s="413" t="s">
        <v>2277</v>
      </c>
      <c r="N178" s="110" t="s">
        <v>2358</v>
      </c>
      <c r="O178" s="276"/>
    </row>
    <row r="179" spans="1:15" s="21" customFormat="1" ht="37.5" customHeight="1" x14ac:dyDescent="0.25">
      <c r="A179" s="385"/>
      <c r="B179" s="390"/>
      <c r="C179" s="388"/>
      <c r="D179" s="405"/>
      <c r="E179" s="407"/>
      <c r="F179" s="411"/>
      <c r="G179" s="409"/>
      <c r="H179" s="409"/>
      <c r="I179" s="426"/>
      <c r="J179" s="409"/>
      <c r="K179" s="409"/>
      <c r="L179" s="411"/>
      <c r="M179" s="410"/>
      <c r="N179" s="114" t="s">
        <v>2359</v>
      </c>
      <c r="O179" s="276"/>
    </row>
    <row r="180" spans="1:15" s="21" customFormat="1" ht="75" customHeight="1" x14ac:dyDescent="0.25">
      <c r="A180" s="385"/>
      <c r="B180" s="391"/>
      <c r="C180" s="167" t="str">
        <f>IF('PL EN'!$B$1="Polski","Retail Dniówka / Tygodniówka Mobile","Mobile Daily / Weekly Retail Offer")</f>
        <v>Retail Dniówka / Tygodniówka Mobile</v>
      </c>
      <c r="D180" s="187" t="s">
        <v>1837</v>
      </c>
      <c r="E180" s="188" t="s">
        <v>1838</v>
      </c>
      <c r="F180" s="15" t="s">
        <v>2204</v>
      </c>
      <c r="G180" s="14" t="s">
        <v>396</v>
      </c>
      <c r="H180" s="14" t="s">
        <v>398</v>
      </c>
      <c r="I180" s="14"/>
      <c r="J180" s="14" t="s">
        <v>391</v>
      </c>
      <c r="K180" s="14" t="s">
        <v>45</v>
      </c>
      <c r="L180" s="15" t="s">
        <v>2275</v>
      </c>
      <c r="M180" s="409"/>
      <c r="N180" s="114" t="s">
        <v>758</v>
      </c>
      <c r="O180" s="252"/>
    </row>
    <row r="181" spans="1:15" s="21" customFormat="1" ht="45" customHeight="1" x14ac:dyDescent="0.25">
      <c r="A181" s="385"/>
      <c r="B181" s="303" t="s">
        <v>566</v>
      </c>
      <c r="C181" s="71" t="s">
        <v>566</v>
      </c>
      <c r="D181" s="202" t="s">
        <v>389</v>
      </c>
      <c r="E181" s="203" t="s">
        <v>389</v>
      </c>
      <c r="F181" s="15" t="s">
        <v>2423</v>
      </c>
      <c r="G181" s="14" t="s">
        <v>416</v>
      </c>
      <c r="H181" s="14"/>
      <c r="I181" s="14" t="s">
        <v>390</v>
      </c>
      <c r="J181" s="14" t="s">
        <v>567</v>
      </c>
      <c r="K181" s="14" t="s">
        <v>5</v>
      </c>
      <c r="L181" s="14" t="s">
        <v>70</v>
      </c>
      <c r="M181" s="15" t="s">
        <v>2424</v>
      </c>
      <c r="N181" s="107" t="s">
        <v>758</v>
      </c>
      <c r="O181" s="252"/>
    </row>
    <row r="182" spans="1:15" s="21" customFormat="1" ht="30" customHeight="1" x14ac:dyDescent="0.25">
      <c r="A182" s="386"/>
      <c r="B182" s="304" t="str">
        <f>IF('PL EN'!$B$1="Polski","WP Okazje","WP Okazje (WP Promotions)")</f>
        <v>WP Okazje</v>
      </c>
      <c r="C182" s="194" t="str">
        <f>IF('PL EN'!$B$1="Polski","WP Okazje Toolbox","WP Okazje Toolbox (WP Promotions)")</f>
        <v>WP Okazje Toolbox</v>
      </c>
      <c r="D182" s="179" t="s">
        <v>1837</v>
      </c>
      <c r="E182" s="180" t="s">
        <v>1838</v>
      </c>
      <c r="F182" s="64" t="s">
        <v>435</v>
      </c>
      <c r="G182" s="11" t="s">
        <v>396</v>
      </c>
      <c r="H182" s="11"/>
      <c r="I182" s="11" t="s">
        <v>390</v>
      </c>
      <c r="J182" s="11" t="s">
        <v>568</v>
      </c>
      <c r="K182" s="11" t="s">
        <v>5</v>
      </c>
      <c r="L182" s="11" t="s">
        <v>470</v>
      </c>
      <c r="M182" s="64" t="s">
        <v>569</v>
      </c>
      <c r="N182" s="111"/>
      <c r="O182" s="249"/>
    </row>
  </sheetData>
  <autoFilter ref="C11:L182" xr:uid="{00000000-0001-0000-0100-000000000000}">
    <filterColumn colId="1" showButton="0"/>
  </autoFilter>
  <mergeCells count="76">
    <mergeCell ref="M28:M35"/>
    <mergeCell ref="C119:C122"/>
    <mergeCell ref="M149:M150"/>
    <mergeCell ref="H149:H150"/>
    <mergeCell ref="I149:I150"/>
    <mergeCell ref="J149:J150"/>
    <mergeCell ref="K149:K150"/>
    <mergeCell ref="L149:L150"/>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J178:J179"/>
    <mergeCell ref="K178:K179"/>
    <mergeCell ref="L178:L179"/>
    <mergeCell ref="F149:F150"/>
    <mergeCell ref="G149:G150"/>
    <mergeCell ref="F178:F179"/>
    <mergeCell ref="D178:D179"/>
    <mergeCell ref="E178:E179"/>
    <mergeCell ref="G178:G179"/>
    <mergeCell ref="M36:M38"/>
    <mergeCell ref="M155:M158"/>
    <mergeCell ref="M165:M166"/>
    <mergeCell ref="M94:M103"/>
    <mergeCell ref="D149:D150"/>
    <mergeCell ref="E149:E150"/>
    <mergeCell ref="M178:M180"/>
    <mergeCell ref="M81:M82"/>
    <mergeCell ref="F49:K49"/>
    <mergeCell ref="F50:K50"/>
    <mergeCell ref="M125:M126"/>
    <mergeCell ref="H178:H179"/>
    <mergeCell ref="I178:I179"/>
    <mergeCell ref="B160:B161"/>
    <mergeCell ref="B153:B154"/>
    <mergeCell ref="B28:B38"/>
    <mergeCell ref="B128:B146"/>
    <mergeCell ref="B115:B127"/>
    <mergeCell ref="B109:B114"/>
    <mergeCell ref="B45:B48"/>
    <mergeCell ref="B87:B89"/>
    <mergeCell ref="B43:B44"/>
    <mergeCell ref="A12:A158"/>
    <mergeCell ref="B147:B152"/>
    <mergeCell ref="B24:B27"/>
    <mergeCell ref="B155:B158"/>
    <mergeCell ref="B49:B79"/>
    <mergeCell ref="B12:B23"/>
    <mergeCell ref="A6:A8"/>
    <mergeCell ref="B6:C8"/>
    <mergeCell ref="A171:A182"/>
    <mergeCell ref="A162:A170"/>
    <mergeCell ref="C149:C150"/>
    <mergeCell ref="B178:B180"/>
    <mergeCell ref="B162:B170"/>
    <mergeCell ref="C178:C179"/>
    <mergeCell ref="A10:A11"/>
    <mergeCell ref="B10:B11"/>
    <mergeCell ref="B41:B42"/>
    <mergeCell ref="B91:B108"/>
    <mergeCell ref="B39:B40"/>
    <mergeCell ref="B81:B82"/>
    <mergeCell ref="B83:B85"/>
    <mergeCell ref="A160:A161"/>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6000000}"/>
    <hyperlink ref="N81" r:id="rId25" xr:uid="{00000000-0004-0000-0100-000047000000}"/>
    <hyperlink ref="N83" r:id="rId26" xr:uid="{00000000-0004-0000-0100-000049000000}"/>
    <hyperlink ref="N85" r:id="rId27" xr:uid="{00000000-0004-0000-0100-00004B000000}"/>
    <hyperlink ref="N86" r:id="rId28" xr:uid="{00000000-0004-0000-0100-00004C000000}"/>
    <hyperlink ref="N87" r:id="rId29" xr:uid="{00000000-0004-0000-0100-00004D000000}"/>
    <hyperlink ref="N89" r:id="rId30" xr:uid="{00000000-0004-0000-0100-00004E000000}"/>
    <hyperlink ref="N91" r:id="rId31" xr:uid="{00000000-0004-0000-0100-000051000000}"/>
    <hyperlink ref="N95" r:id="rId32" xr:uid="{00000000-0004-0000-0100-000052000000}"/>
    <hyperlink ref="N97" r:id="rId33" xr:uid="{00000000-0004-0000-0100-000053000000}"/>
    <hyperlink ref="N99" r:id="rId34" xr:uid="{00000000-0004-0000-0100-000054000000}"/>
    <hyperlink ref="N101" r:id="rId35" xr:uid="{00000000-0004-0000-0100-000055000000}"/>
    <hyperlink ref="N103" r:id="rId36" xr:uid="{00000000-0004-0000-0100-000056000000}"/>
    <hyperlink ref="N105" r:id="rId37" xr:uid="{00000000-0004-0000-0100-000057000000}"/>
    <hyperlink ref="N96" r:id="rId38" xr:uid="{00000000-0004-0000-0100-000059000000}"/>
    <hyperlink ref="N98" r:id="rId39" xr:uid="{00000000-0004-0000-0100-00005A000000}"/>
    <hyperlink ref="N102" r:id="rId40" xr:uid="{00000000-0004-0000-0100-00005B000000}"/>
    <hyperlink ref="N107" r:id="rId41" xr:uid="{00000000-0004-0000-0100-00005D000000}"/>
    <hyperlink ref="N108" r:id="rId42" xr:uid="{00000000-0004-0000-0100-00005E000000}"/>
    <hyperlink ref="N109" r:id="rId43" xr:uid="{00000000-0004-0000-0100-00005F000000}"/>
    <hyperlink ref="N110" r:id="rId44" xr:uid="{00000000-0004-0000-0100-000060000000}"/>
    <hyperlink ref="N111" r:id="rId45" xr:uid="{00000000-0004-0000-0100-000061000000}"/>
    <hyperlink ref="N112" r:id="rId46" xr:uid="{00000000-0004-0000-0100-000062000000}"/>
    <hyperlink ref="N113" r:id="rId47" xr:uid="{00000000-0004-0000-0100-000063000000}"/>
    <hyperlink ref="N114" r:id="rId48" xr:uid="{00000000-0004-0000-0100-000064000000}"/>
    <hyperlink ref="N115" r:id="rId49" xr:uid="{00000000-0004-0000-0100-000066000000}"/>
    <hyperlink ref="N116" r:id="rId50" xr:uid="{00000000-0004-0000-0100-000067000000}"/>
    <hyperlink ref="N119" r:id="rId51" xr:uid="{00000000-0004-0000-0100-000068000000}"/>
    <hyperlink ref="N124" r:id="rId52" xr:uid="{00000000-0004-0000-0100-00006A000000}"/>
    <hyperlink ref="N127" r:id="rId53" xr:uid="{00000000-0004-0000-0100-00006B000000}"/>
    <hyperlink ref="N131" r:id="rId54" xr:uid="{00000000-0004-0000-0100-00006E000000}"/>
    <hyperlink ref="N133" r:id="rId55" xr:uid="{00000000-0004-0000-0100-00006F000000}"/>
    <hyperlink ref="N134" r:id="rId56" xr:uid="{00000000-0004-0000-0100-000070000000}"/>
    <hyperlink ref="N135:N142" r:id="rId57" display="test" xr:uid="{00000000-0004-0000-0100-000071000000}"/>
    <hyperlink ref="N135" r:id="rId58" xr:uid="{00000000-0004-0000-0100-000072000000}"/>
    <hyperlink ref="N136" r:id="rId59" xr:uid="{00000000-0004-0000-0100-000073000000}"/>
    <hyperlink ref="N137" r:id="rId60" xr:uid="{00000000-0004-0000-0100-000074000000}"/>
    <hyperlink ref="N138" r:id="rId61" xr:uid="{00000000-0004-0000-0100-000075000000}"/>
    <hyperlink ref="N139" r:id="rId62" xr:uid="{00000000-0004-0000-0100-000076000000}"/>
    <hyperlink ref="N140" r:id="rId63" xr:uid="{00000000-0004-0000-0100-000077000000}"/>
    <hyperlink ref="N141" r:id="rId64" xr:uid="{00000000-0004-0000-0100-000078000000}"/>
    <hyperlink ref="N142" r:id="rId65" xr:uid="{00000000-0004-0000-0100-000079000000}"/>
    <hyperlink ref="N143" r:id="rId66" xr:uid="{00000000-0004-0000-0100-00007A000000}"/>
    <hyperlink ref="N144" r:id="rId67" xr:uid="{00000000-0004-0000-0100-00007B000000}"/>
    <hyperlink ref="N145" r:id="rId68" xr:uid="{00000000-0004-0000-0100-00007C000000}"/>
    <hyperlink ref="N147" r:id="rId69" xr:uid="{00000000-0004-0000-0100-00007E000000}"/>
    <hyperlink ref="N152" r:id="rId70" xr:uid="{00000000-0004-0000-0100-00007F000000}"/>
    <hyperlink ref="N149" r:id="rId71" display="test" xr:uid="{00000000-0004-0000-0100-000080000000}"/>
    <hyperlink ref="N155" r:id="rId72" xr:uid="{00000000-0004-0000-0100-000082000000}"/>
    <hyperlink ref="N156" r:id="rId73" xr:uid="{00000000-0004-0000-0100-000083000000}"/>
    <hyperlink ref="N157" r:id="rId74" xr:uid="{00000000-0004-0000-0100-000084000000}"/>
    <hyperlink ref="N158" r:id="rId75" xr:uid="{00000000-0004-0000-0100-000085000000}"/>
    <hyperlink ref="N173" r:id="rId76" xr:uid="{00000000-0004-0000-0100-00009D000000}"/>
    <hyperlink ref="N178" r:id="rId77" xr:uid="{00000000-0004-0000-0100-00009F000000}"/>
    <hyperlink ref="N180" r:id="rId78" xr:uid="{00000000-0004-0000-0100-0000A0000000}"/>
    <hyperlink ref="N153" r:id="rId79" xr:uid="{00000000-0004-0000-0100-0000A3000000}"/>
    <hyperlink ref="N154" r:id="rId80" xr:uid="{00000000-0004-0000-0100-0000A4000000}"/>
    <hyperlink ref="N45" r:id="rId81" xr:uid="{00000000-0004-0000-0100-0000A5000000}"/>
    <hyperlink ref="N46" r:id="rId82" xr:uid="{00000000-0004-0000-0100-0000A6000000}"/>
    <hyperlink ref="N47" r:id="rId83" xr:uid="{00000000-0004-0000-0100-0000A7000000}"/>
    <hyperlink ref="N48" r:id="rId84" xr:uid="{00000000-0004-0000-0100-0000A8000000}"/>
    <hyperlink ref="D14" location="'Ogólne zasady MOBILE'!C359" display="PL" xr:uid="{00000000-0004-0000-0100-0000AA000000}"/>
    <hyperlink ref="E14" location="'General MOBILE'!C359" display="EN" xr:uid="{00000000-0004-0000-0100-0000AB000000}"/>
    <hyperlink ref="D24" location="'Ogólne zasady DESKTOP'!C467" display="PL" xr:uid="{00000000-0004-0000-0100-0000AC000000}"/>
    <hyperlink ref="E24" location="'General DESKTOP'!C798" display="EN" xr:uid="{00000000-0004-0000-0100-0000AD000000}"/>
    <hyperlink ref="D25" location="'Ogólne zasady DESKTOP'!C467" display="PL" xr:uid="{00000000-0004-0000-0100-0000AE000000}"/>
    <hyperlink ref="E25" location="'General DESKTOP'!C798" display="EN" xr:uid="{00000000-0004-0000-0100-0000AF000000}"/>
    <hyperlink ref="D30" location="'Ogólne zasady DESKTOP'!C457" display="PL" xr:uid="{00000000-0004-0000-0100-0000B0000000}"/>
    <hyperlink ref="E30" location="'General DESKTOP'!C785" display="EN" xr:uid="{00000000-0004-0000-0100-0000B1000000}"/>
    <hyperlink ref="D41" location="'Ogólne zasady DESKTOP'!C499" display="PL" xr:uid="{00000000-0004-0000-0100-0000B2000000}"/>
    <hyperlink ref="E41" location="'General DESKTOP'!C830" display="EN" xr:uid="{00000000-0004-0000-0100-0000B3000000}"/>
    <hyperlink ref="D42" location="'Ogólne zasady DESKTOP'!C477" display="PL" xr:uid="{00000000-0004-0000-0100-0000B4000000}"/>
    <hyperlink ref="E42" location="'General DESKTOP'!C808" display="EN" xr:uid="{00000000-0004-0000-0100-0000B5000000}"/>
    <hyperlink ref="D43" location="'Ogólne zasady DESKTOP'!C440" display="PL" xr:uid="{00000000-0004-0000-0100-0000BC000000}"/>
    <hyperlink ref="E43" location="'General DESKTOP'!C768" display="EN" xr:uid="{00000000-0004-0000-0100-0000BD000000}"/>
    <hyperlink ref="D44" location="'Ogólne zasady DESKTOP'!C488" display="PL" xr:uid="{00000000-0004-0000-0100-0000C0000000}"/>
    <hyperlink ref="E44" location="'General DESKTOP'!C819"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30" display="PL" xr:uid="{00000000-0004-0000-0100-0000D4000000}"/>
    <hyperlink ref="E76" location="'General DESKTOP'!C758"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MOBILE'!C297" display="PL" xr:uid="{00000000-0004-0000-0100-0000DE000000}"/>
    <hyperlink ref="E80" location="'General MOBILE'!C297" display="EN" xr:uid="{00000000-0004-0000-0100-0000DF000000}"/>
    <hyperlink ref="D81" location="'Ogólne zasady DESKTOP'!C862" display="PL" xr:uid="{00000000-0004-0000-0100-0000E0000000}"/>
    <hyperlink ref="E81" location="'General DESKTOP'!C1193" display="EN" xr:uid="{00000000-0004-0000-0100-0000E1000000}"/>
    <hyperlink ref="D83" location="'Ogólne zasady DESKTOP'!C584" display="PL" xr:uid="{00000000-0004-0000-0100-0000E4000000}"/>
    <hyperlink ref="E83" location="'General DESKTOP'!C915" display="EN" xr:uid="{00000000-0004-0000-0100-0000E5000000}"/>
    <hyperlink ref="D85" location="'Ogólne zasady DESKTOP'!C588" display="PL" xr:uid="{00000000-0004-0000-0100-0000E6000000}"/>
    <hyperlink ref="E85" location="'General DESKTOP'!C919" display="EN" xr:uid="{00000000-0004-0000-0100-0000E7000000}"/>
    <hyperlink ref="D84" location="'Ogólne zasady MOBILE'!C352" display="PL" xr:uid="{00000000-0004-0000-0100-0000E8000000}"/>
    <hyperlink ref="E84" location="'General MOBILE'!C352" display="EN" xr:uid="{00000000-0004-0000-0100-0000E9000000}"/>
    <hyperlink ref="D86" location="'Ogólne zasady DESKTOP'!C603" display="PL" xr:uid="{00000000-0004-0000-0100-0000EA000000}"/>
    <hyperlink ref="E86" location="'General DESKTOP'!C934" display="EN" xr:uid="{00000000-0004-0000-0100-0000EB000000}"/>
    <hyperlink ref="D87" location="'Ogólne zasady DESKTOP'!C414" display="PL" xr:uid="{00000000-0004-0000-0100-0000EC000000}"/>
    <hyperlink ref="E87" location="'General DESKTOP'!C738" display="EN" xr:uid="{00000000-0004-0000-0100-0000ED000000}"/>
    <hyperlink ref="D88" location="'Ogólne zasady DESKTOP'!C484" display="PL" xr:uid="{00000000-0004-0000-0100-0000EE000000}"/>
    <hyperlink ref="E88" location="'General DESKTOP'!C815" display="EN" xr:uid="{00000000-0004-0000-0100-0000EF000000}"/>
    <hyperlink ref="D89" location="'Ogólne zasady MOBILE'!C289" display="PL" xr:uid="{00000000-0004-0000-0100-0000F0000000}"/>
    <hyperlink ref="E89" location="'General MOBILE'!C289" display="EN" xr:uid="{00000000-0004-0000-0100-0000F1000000}"/>
    <hyperlink ref="D91" location="'Ogólne zasady DESKTOP'!C461" display="PL" xr:uid="{00000000-0004-0000-0100-0000F8000000}"/>
    <hyperlink ref="E91" location="'General DESKTOP'!C792" display="EN" xr:uid="{00000000-0004-0000-0100-0000F9000000}"/>
    <hyperlink ref="D92" location="'Ogólne zasady DESKTOP'!C607" display="PL" xr:uid="{00000000-0004-0000-0100-0000FA000000}"/>
    <hyperlink ref="E92" location="'General DESKTOP'!C938" display="EN" xr:uid="{00000000-0004-0000-0100-0000FB000000}"/>
    <hyperlink ref="D96" location="'Ogólne zasady DESKTOP'!C417" display="PL" xr:uid="{00000000-0004-0000-0100-0000FC000000}"/>
    <hyperlink ref="E96" location="'General DESKTOP'!C745" display="EN" xr:uid="{00000000-0004-0000-0100-0000FD000000}"/>
    <hyperlink ref="D97" location="'Ogólne zasady MOBILE'!C312" display="PL" xr:uid="{00000000-0004-0000-0100-0000FE000000}"/>
    <hyperlink ref="E97" location="'General MOBILE'!C312" display="EN" xr:uid="{00000000-0004-0000-0100-0000FF000000}"/>
    <hyperlink ref="D106" location="'Ogólne zasady MOBILE'!C277" display="PL" xr:uid="{00000000-0004-0000-0100-000000010000}"/>
    <hyperlink ref="E106" location="'General MOBILE'!C277" display="EN" xr:uid="{00000000-0004-0000-0100-000001010000}"/>
    <hyperlink ref="D107" location="'Ogólne zasady MOBILE'!C334" display="PL" xr:uid="{00000000-0004-0000-0100-000002010000}"/>
    <hyperlink ref="E107" location="'General MOBILE'!C334" display="EN" xr:uid="{00000000-0004-0000-0100-000003010000}"/>
    <hyperlink ref="D108" location="'Ogólne zasady DESKTOP'!C503" display="PL" xr:uid="{00000000-0004-0000-0100-000004010000}"/>
    <hyperlink ref="E108" location="'General DESKTOP'!C834"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3" display="PL" xr:uid="{00000000-0004-0000-0100-000014010000}"/>
    <hyperlink ref="E115" location="'General MOBILE'!C213" display="EN" xr:uid="{00000000-0004-0000-0100-000015010000}"/>
    <hyperlink ref="D116" location="'Ogólne zasady MOBILE'!C219" display="PL" xr:uid="{00000000-0004-0000-0100-000016010000}"/>
    <hyperlink ref="E116" location="'General MOBILE'!C219" display="EN" xr:uid="{00000000-0004-0000-0100-000017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70" display="PL" xr:uid="{00000000-0004-0000-0100-000022010000}"/>
    <hyperlink ref="E135" location="'General DESKTOP'!C801"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27" display="PL" xr:uid="{00000000-0004-0000-0100-000026010000}"/>
    <hyperlink ref="E144" location="'General MOBILE'!C227" display="EN" xr:uid="{00000000-0004-0000-0100-000027010000}"/>
    <hyperlink ref="D145" location="'Ogólne zasady MOBILE'!C237" display="PL" xr:uid="{00000000-0004-0000-0100-000028010000}"/>
    <hyperlink ref="E145" location="'General MOBILE'!C237" display="EN" xr:uid="{00000000-0004-0000-0100-000029010000}"/>
    <hyperlink ref="D147" location="'Ogólne zasady DESKTOP'!C685" display="PL" xr:uid="{00000000-0004-0000-0100-00002A010000}"/>
    <hyperlink ref="E147" location="'General DESKTOP'!C1016"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11" display="PL" xr:uid="{00000000-0004-0000-0100-000036010000}"/>
    <hyperlink ref="E155" location="'General DESKTOP'!C735" display="EN" xr:uid="{00000000-0004-0000-0100-000037010000}"/>
    <hyperlink ref="D159" location="'Ogólne zasady DESKTOP'!C356" display="PL" xr:uid="{00000000-0004-0000-0100-00003A010000}"/>
    <hyperlink ref="E159" location="'General DESKTOP'!C680" display="EN" xr:uid="{00000000-0004-0000-0100-00003B010000}"/>
    <hyperlink ref="D160" location="'Ogólne zasady DESKTOP'!C547" display="PL" xr:uid="{00000000-0004-0000-0100-00003C010000}"/>
    <hyperlink ref="E160" location="'General DESKTOP'!C878" display="EN" xr:uid="{00000000-0004-0000-0100-00003D010000}"/>
    <hyperlink ref="D161" location="'Ogólne zasady DESKTOP'!C575" display="PL" xr:uid="{00000000-0004-0000-0100-00003E010000}"/>
    <hyperlink ref="E161" location="'General DESKTOP'!C906" display="EN" xr:uid="{00000000-0004-0000-0100-00003F010000}"/>
    <hyperlink ref="D162" location="'Ogólne zasady DESKTOP'!C383" display="PL" xr:uid="{00000000-0004-0000-0100-000044010000}"/>
    <hyperlink ref="E162" location="'General DESKTOP'!C707" display="EN" xr:uid="{00000000-0004-0000-0100-000045010000}"/>
    <hyperlink ref="D164" location="'Ogólne zasady MOBILE'!C394" display="PL" xr:uid="{00000000-0004-0000-0100-00004C010000}"/>
    <hyperlink ref="E164" location="'General MOBILE'!C394" display="EN" xr:uid="{00000000-0004-0000-0100-00004D010000}"/>
    <hyperlink ref="D165" location="'Ogólne zasady DESKTOP'!C356" display="PL" xr:uid="{00000000-0004-0000-0100-00004E010000}"/>
    <hyperlink ref="E165" location="'General DESKTOP'!C680" display="EN" xr:uid="{00000000-0004-0000-0100-00004F010000}"/>
    <hyperlink ref="D166" location="'Ogólne zasady DESKTOP'!C356" display="PL" xr:uid="{00000000-0004-0000-0100-000050010000}"/>
    <hyperlink ref="E166" location="'General DESKTOP'!C680" display="EN" xr:uid="{00000000-0004-0000-0100-000051010000}"/>
    <hyperlink ref="D167" location="'Ogólne zasady DESKTOP'!C375" display="PL" xr:uid="{00000000-0004-0000-0100-000052010000}"/>
    <hyperlink ref="E167" location="'General DESKTOP'!C699" display="EN" xr:uid="{00000000-0004-0000-0100-000053010000}"/>
    <hyperlink ref="D168" location="'Ogólne zasady DESKTOP'!C392" display="PL" xr:uid="{00000000-0004-0000-0100-00005A010000}"/>
    <hyperlink ref="E168" location="'General DESKTOP'!C716" display="EN" xr:uid="{00000000-0004-0000-0100-00005B010000}"/>
    <hyperlink ref="D169" location="'Ogólne zasady DESKTOP'!C398" display="PL" xr:uid="{00000000-0004-0000-0100-00005C010000}"/>
    <hyperlink ref="E169" location="'General DESKTOP'!C722" display="EN" xr:uid="{00000000-0004-0000-0100-00005D010000}"/>
    <hyperlink ref="D170" location="'Ogólne zasady DESKTOP'!C401" display="PL" xr:uid="{00000000-0004-0000-0100-000060010000}"/>
    <hyperlink ref="E170" location="'General DESKTOP'!C725" display="EN" xr:uid="{00000000-0004-0000-0100-000061010000}"/>
    <hyperlink ref="D171" location="'Ogólne zasady DESKTOP'!C984" display="PL" xr:uid="{00000000-0004-0000-0100-00006A010000}"/>
    <hyperlink ref="E171" location="'General DESKTOP'!C1315" display="EN" xr:uid="{00000000-0004-0000-0100-00006B010000}"/>
    <hyperlink ref="D172" location="'Ogólne zasady DESKTOP'!C992" display="PL" xr:uid="{00000000-0004-0000-0100-00006C010000}"/>
    <hyperlink ref="E172" location="'General DESKTOP'!C1323" display="EN" xr:uid="{00000000-0004-0000-0100-00006D010000}"/>
    <hyperlink ref="D173" location="'Ogólne zasady DESKTOP'!C1004" display="PL" xr:uid="{00000000-0004-0000-0100-00006E010000}"/>
    <hyperlink ref="E173" location="'General DESKTOP'!C1335" display="EN" xr:uid="{00000000-0004-0000-0100-00006F010000}"/>
    <hyperlink ref="D174" location="'Ogólne zasady DESKTOP'!C920" display="PL" xr:uid="{00000000-0004-0000-0100-000070010000}"/>
    <hyperlink ref="E174" location="'General DESKTOP'!C1251" display="EN" xr:uid="{00000000-0004-0000-0100-000071010000}"/>
    <hyperlink ref="D175" location="'Ogólne zasady DESKTOP'!C900" display="PL" xr:uid="{00000000-0004-0000-0100-000072010000}"/>
    <hyperlink ref="E175" location="'General DESKTOP'!C1231" display="EN" xr:uid="{00000000-0004-0000-0100-000073010000}"/>
    <hyperlink ref="D176" location="'Ogólne zasady DESKTOP'!C1023" display="PL" xr:uid="{00000000-0004-0000-0100-000076010000}"/>
    <hyperlink ref="E176" location="'General DESKTOP'!C1354" display="EN" xr:uid="{00000000-0004-0000-0100-000077010000}"/>
    <hyperlink ref="D177" location="'Ogólne zasady MOBILE'!C366" display="PL" xr:uid="{00000000-0004-0000-0100-000078010000}"/>
    <hyperlink ref="E177" location="'General MOBILE'!C366" display="EN" xr:uid="{00000000-0004-0000-0100-000079010000}"/>
    <hyperlink ref="D180" location="'Ogólne zasady MOBILE'!C371" display="PL" xr:uid="{00000000-0004-0000-0100-00007A010000}"/>
    <hyperlink ref="E180" location="'General MOBILE'!C371" display="EN" xr:uid="{00000000-0004-0000-0100-00007B010000}"/>
    <hyperlink ref="D178" location="'Ogólne zasady DESKTOP'!C1150" display="PL" xr:uid="{00000000-0004-0000-0100-00007C010000}"/>
    <hyperlink ref="E178" location="'General DESKTOP'!C1481" display="EN" xr:uid="{00000000-0004-0000-0100-00007D010000}"/>
    <hyperlink ref="D182" location="'Ogólne zasady DESKTOP'!C971" display="PL" xr:uid="{00000000-0004-0000-0100-00007E010000}"/>
    <hyperlink ref="E182" location="'General DESKTOP'!C1302" display="EN" xr:uid="{00000000-0004-0000-0100-00007F010000}"/>
    <hyperlink ref="N14" r:id="rId85" xr:uid="{CEB6F6BC-7A68-4D0E-87A9-F139412BA40A}"/>
    <hyperlink ref="N18" r:id="rId86" xr:uid="{F954770A-35D0-4C4C-92B5-11CF0F2A08C2}"/>
    <hyperlink ref="N21" r:id="rId87" xr:uid="{B5059308-DC49-4439-9E28-C00ABF1A4926}"/>
    <hyperlink ref="N24" r:id="rId88" xr:uid="{77A56A25-5526-4B20-AD83-E50F019AEA2B}"/>
    <hyperlink ref="N26" r:id="rId89" xr:uid="{3999A4A0-4457-4585-9B50-F70AC96E2F37}"/>
    <hyperlink ref="N27" r:id="rId90" xr:uid="{5B8F3A48-1D13-49CC-86D8-0A488A4D9F18}"/>
    <hyperlink ref="N25" r:id="rId91" xr:uid="{634936C5-B9A9-4F39-9A73-102241CF7B02}"/>
    <hyperlink ref="N40" r:id="rId92" xr:uid="{D85B9804-3F4E-4090-A795-4A6103985FDF}"/>
    <hyperlink ref="N43" r:id="rId93" xr:uid="{06B9E3ED-8136-4183-A35B-ADEDBCF2ED83}"/>
    <hyperlink ref="N84" r:id="rId94" xr:uid="{37756658-D6F7-497B-8E46-41F2A79D877C}"/>
    <hyperlink ref="N92" r:id="rId95" xr:uid="{79523EF5-C240-4598-851E-EE82CCEDDEF7}"/>
    <hyperlink ref="N104" r:id="rId96" xr:uid="{40AD954E-E55A-4A4A-9DC8-779820F13357}"/>
    <hyperlink ref="N106" r:id="rId97" xr:uid="{E9D1476B-2774-4AF1-9E88-5BF535332CDA}"/>
    <hyperlink ref="N128" r:id="rId98" xr:uid="{8C2097F4-6596-41E0-A57E-5D9E385353C2}"/>
    <hyperlink ref="N146" r:id="rId99" xr:uid="{DC2854D9-216B-46B9-8931-A58184F7E731}"/>
    <hyperlink ref="N162" r:id="rId100" xr:uid="{AAE9EEF1-202D-4094-BB69-BC3E2ED382EA}"/>
    <hyperlink ref="N164" r:id="rId101" xr:uid="{9AA1DC05-6221-47C0-A5AB-2C0D89F2D0A6}"/>
    <hyperlink ref="N165" r:id="rId102" xr:uid="{8923BA1A-3917-4568-A160-83B0ED1C5DD2}"/>
    <hyperlink ref="N166" r:id="rId103" xr:uid="{7F648134-2D19-4F55-AA47-C2DBD3DEBD7A}"/>
    <hyperlink ref="N167" r:id="rId104" xr:uid="{F52286AD-966C-4190-9C10-0E70E3DEC189}"/>
    <hyperlink ref="N168:N170" r:id="rId105" display="test" xr:uid="{1B67F468-AA4E-489C-B56D-2A503900D41E}"/>
    <hyperlink ref="N168" r:id="rId106" xr:uid="{AA054671-47E7-4305-A491-98F2BC7D9A8F}"/>
    <hyperlink ref="N169" r:id="rId107" xr:uid="{443C6862-103F-4441-9E31-37203C9AB02C}"/>
    <hyperlink ref="N170" r:id="rId108" xr:uid="{0EC7D932-ED62-4263-98CB-0584EB2C897C}"/>
    <hyperlink ref="N171" r:id="rId109" xr:uid="{A0EB36E1-4194-4BF2-B76E-4BD8C690A5A0}"/>
    <hyperlink ref="N175" r:id="rId110" xr:uid="{1C0B1A35-2A9E-4393-B746-2DC1E108EF05}"/>
    <hyperlink ref="N181" r:id="rId111" xr:uid="{CECC930A-6A6B-44BF-B8E4-EF13DD75CED8}"/>
    <hyperlink ref="D64" location="'Ogólne zasady MOBILE'!C345" display="PL" xr:uid="{AFEDEBFF-F2C9-40C6-BF48-53B01B0AF4EC}"/>
    <hyperlink ref="E64" location="'General MOBILE'!C345" display="EN" xr:uid="{2FAEE274-3B8A-445C-A68B-2C38288708C7}"/>
    <hyperlink ref="D51" location="'Ogólne zasady DESKTOP'!C420" display="PL" xr:uid="{D4CFB062-F5F1-48D3-AFF9-777EC09C8AF3}"/>
    <hyperlink ref="E51" location="'General DESKTOP'!C748" display="EN" xr:uid="{7FEE4AD6-40FF-48FD-B58D-870EA95626AB}"/>
    <hyperlink ref="D52" location="'Ogólne zasady MOBILE'!C322" display="PL" xr:uid="{EEA8B754-E299-42D4-BEA9-21AF0CF5219B}"/>
    <hyperlink ref="E52" location="'General MOBILE'!C322" display="EN" xr:uid="{0AB69827-5E4F-4911-B7E9-92B27DE8574A}"/>
    <hyperlink ref="D53" location="'Ogólne zasady DESKTOP'!C420" display="PL" xr:uid="{F314BE1D-2DC3-4A8A-B68F-190C2880CFCF}"/>
    <hyperlink ref="E53" location="'General DESKTOP'!C748" display="EN" xr:uid="{B1661E88-CAA4-4302-A6CD-393926AA79EC}"/>
    <hyperlink ref="D54" location="'Ogólne zasady MOBILE'!C322" display="PL" xr:uid="{F023491E-CC7D-44D0-8F61-35864C4BE40C}"/>
    <hyperlink ref="E54" location="'General MOBILE'!C322" display="EN" xr:uid="{E8CD7BEF-B831-45C5-ADF0-75A9A30E5E2E}"/>
    <hyperlink ref="D55" location="'Ogólne zasady DESKTOP'!C420" display="PL" xr:uid="{C278867F-9175-4F46-A3B6-2B6F138AAA85}"/>
    <hyperlink ref="E55" location="'General DESKTOP'!C748" display="EN" xr:uid="{98877444-88AE-4400-84CC-F60F404243FB}"/>
    <hyperlink ref="D56" location="'Ogólne zasady MOBILE'!C322" display="PL" xr:uid="{036967A9-50B0-4A99-9601-9BB1853B5B03}"/>
    <hyperlink ref="E56" location="'General MOBILE'!C322" display="EN" xr:uid="{48557130-A294-4EF0-9AC2-563154B64305}"/>
    <hyperlink ref="D57" location="'Ogólne zasady DESKTOP'!C420" display="PL" xr:uid="{50627801-A3BC-4F2E-8410-84D44923D64A}"/>
    <hyperlink ref="E57" location="'General DESKTOP'!C748" display="EN" xr:uid="{A8823012-45E3-4362-A91B-BF17F06D24B4}"/>
    <hyperlink ref="D58" location="'Ogólne zasady MOBILE'!C322" display="PL" xr:uid="{FB215973-A13D-436B-B666-FAAFA44ADB36}"/>
    <hyperlink ref="E58" location="'General MOBILE'!C322" display="EN" xr:uid="{C409925C-017A-4A4A-9033-C30DA5B1ECB3}"/>
    <hyperlink ref="D59" location="'Ogólne zasady DESKTOP'!C420" display="PL" xr:uid="{3613A41C-E421-4D49-AA54-73D9D18136AD}"/>
    <hyperlink ref="E59" location="'General DESKTOP'!C748" display="EN" xr:uid="{075A66B3-5AD1-4F2D-AE35-4F2254B72777}"/>
    <hyperlink ref="D60" location="'Ogólne zasady MOBILE'!C322" display="PL" xr:uid="{0AF4D791-8BB3-4B85-868C-47A50D27670F}"/>
    <hyperlink ref="E60" location="'General MOBILE'!C322" display="EN" xr:uid="{F171FA02-4FC7-49A2-8F4A-078935C87C16}"/>
    <hyperlink ref="N62" r:id="rId112" xr:uid="{BE678036-EC01-4CDE-8EB6-041CF22B1AD5}"/>
    <hyperlink ref="N71" r:id="rId113" xr:uid="{1CCD9C19-2CDC-43F4-A3D7-59986F5636A8}"/>
    <hyperlink ref="N72" r:id="rId114" xr:uid="{7176CE9D-AACC-4617-AC6F-099DB634483D}"/>
    <hyperlink ref="N51" r:id="rId115" xr:uid="{E48A92A4-AF73-418B-9DA5-6BA2C94808AD}"/>
    <hyperlink ref="N52" r:id="rId116" xr:uid="{4E3FC1FB-B9CE-453D-8C83-98B1F3B172D9}"/>
    <hyperlink ref="N54" r:id="rId117" xr:uid="{8C6A849A-EAAA-46A6-9B5C-D9E604D18D39}"/>
    <hyperlink ref="N53" r:id="rId118" xr:uid="{B906C7E1-E3BD-41E3-96A0-8C15BCB8211C}"/>
    <hyperlink ref="N55" r:id="rId119" xr:uid="{22C91E55-9492-47FD-BF03-1FE03AD9FE8F}"/>
    <hyperlink ref="N56" r:id="rId120" xr:uid="{C33DA9B6-CF79-48B2-B2B4-A5E3D94E980B}"/>
    <hyperlink ref="N76" r:id="rId121" xr:uid="{CC7107CF-8F8F-4ADE-8C71-588CBBC175D5}"/>
    <hyperlink ref="N77" r:id="rId122" xr:uid="{3373EFC1-BAE3-46BA-85B8-41418C4D652E}"/>
    <hyperlink ref="N63" r:id="rId123" xr:uid="{E178F6B8-C638-4509-AC95-26C430E03CF9}"/>
    <hyperlink ref="N64" r:id="rId124" xr:uid="{D641E574-1D47-4C75-8946-961330B501A7}"/>
    <hyperlink ref="N73" r:id="rId125" xr:uid="{80C465AC-72FD-4641-878D-E00B63B1066C}"/>
    <hyperlink ref="N66" r:id="rId126" xr:uid="{AEFEA3B1-FD34-48CF-A1A9-952AC8062CF8}"/>
    <hyperlink ref="N65" r:id="rId127" xr:uid="{A608DE91-36DB-473F-8851-4E0E31D82398}"/>
    <hyperlink ref="N59" r:id="rId128" xr:uid="{2E25B6D6-FA25-4FC4-888C-743DCD5129C1}"/>
    <hyperlink ref="N61" r:id="rId129" xr:uid="{A17C0863-14A6-4317-81F0-6B9939503154}"/>
    <hyperlink ref="N58" r:id="rId130" xr:uid="{1CDB49E4-090F-47DE-8B41-4E33D087A556}"/>
    <hyperlink ref="N60" r:id="rId131" xr:uid="{15103BC2-1DD2-4119-925B-4441FD6781BE}"/>
    <hyperlink ref="N69:N70" r:id="rId132" display="test" xr:uid="{810E6ECC-92A3-4004-84B4-3CA0D3304DEC}"/>
    <hyperlink ref="N70" r:id="rId133" xr:uid="{1220DD1B-507E-4615-96C0-AE08B7CBC51B}"/>
    <hyperlink ref="N69" r:id="rId134" xr:uid="{F27AAEA9-6255-4D26-B20D-5C72660E2F02}"/>
    <hyperlink ref="N161" r:id="rId135" xr:uid="{2C50D8ED-443D-477D-B2AC-366D0792CF07}"/>
    <hyperlink ref="N32" r:id="rId136" xr:uid="{47CC62C7-AB5E-4864-9247-1190ADF4DFAF}"/>
    <hyperlink ref="N57" r:id="rId137" xr:uid="{5B4620C7-2114-4CEC-85A6-09BFD171A643}"/>
    <hyperlink ref="N67" r:id="rId138" xr:uid="{E92E5112-8C41-442E-B0CA-034BB3D80AF8}"/>
    <hyperlink ref="N68" r:id="rId139" xr:uid="{96E601F6-E87D-4CA3-A246-AB64E54220BB}"/>
    <hyperlink ref="N74" r:id="rId140" xr:uid="{6712C29D-8A08-459F-8F54-2AD90FFD98D1}"/>
    <hyperlink ref="N75" r:id="rId141" xr:uid="{7E392247-0C18-4685-BF63-BA52D4C3CE36}"/>
    <hyperlink ref="N82" r:id="rId142" xr:uid="{1D769123-55CE-4D75-807E-D16B51B6CB3D}"/>
    <hyperlink ref="N88" r:id="rId143" xr:uid="{5BAA76EC-89B0-4D72-A6DE-B370C737960B}"/>
    <hyperlink ref="N159" r:id="rId144" xr:uid="{8C25E7BA-AF4C-401E-BF65-0338781D2954}"/>
    <hyperlink ref="N160" r:id="rId145" xr:uid="{381320B6-EA4C-4A5E-A8B9-1B606F83D4AB}"/>
    <hyperlink ref="N163" r:id="rId146" xr:uid="{B94F12E8-DF0D-4E5F-839A-1747EC8D0548}"/>
    <hyperlink ref="N177" r:id="rId147" xr:uid="{8891DB4C-943F-4438-9CB0-D123F48DC94A}"/>
    <hyperlink ref="N176" r:id="rId148" xr:uid="{854829C0-5A99-4649-998D-DD7BEB046FF7}"/>
    <hyperlink ref="N172" r:id="rId149" xr:uid="{930C1F62-7C0A-4AB0-9C2D-522B20BCBEE2}"/>
    <hyperlink ref="D32" location="'Ogólne zasady MOBILE'!C143" display="PL" xr:uid="{50AA7463-B751-48BD-8D91-4C95FF1B9A44}"/>
    <hyperlink ref="E32" location="'General MOBILE'!C143" display="EN" xr:uid="{DCC955A7-FB0A-4BB8-ACF2-D66DB1BF44E6}"/>
    <hyperlink ref="N31" r:id="rId150" xr:uid="{CFC3ED9A-980F-46CD-97AB-C571AE941624}"/>
    <hyperlink ref="D31" location="'Ogólne zasady MOBILE'!C143" display="PL" xr:uid="{3656398A-3FF2-4DC0-BA10-4B23FC2F09D4}"/>
    <hyperlink ref="E31" location="'General MOBILE'!C143" display="EN" xr:uid="{537CE449-836D-477B-B4F3-CBF62E11A369}"/>
    <hyperlink ref="N148" r:id="rId151" xr:uid="{72AF9EAB-C598-4E3F-AF16-190E1860C59B}"/>
    <hyperlink ref="N22" r:id="rId152"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3" xr:uid="{8E39A349-1A4F-4C2A-8FDB-B86AF0C7EE1A}"/>
    <hyperlink ref="N15" r:id="rId154" xr:uid="{00000000-0004-0000-0100-000008000000}"/>
    <hyperlink ref="N179" r:id="rId155" xr:uid="{A079D3A2-737F-4F4C-9127-844038DAF408}"/>
    <hyperlink ref="N123" r:id="rId156" xr:uid="{C42CA0EB-EAD5-488B-B8AF-08904744A1B4}"/>
    <hyperlink ref="N125" r:id="rId157" xr:uid="{0498409E-4453-48A5-82E6-0B560ACD7B16}"/>
    <hyperlink ref="N126" r:id="rId158" xr:uid="{55BC638C-8EF1-4097-9EB8-60DBEAD18241}"/>
    <hyperlink ref="N132" r:id="rId159" xr:uid="{545C8D08-E339-411E-A9E1-AF628D0F0E7D}"/>
    <hyperlink ref="D178:D179" location="'Ogólne zasady DESKTOP'!C1035" display="PL" xr:uid="{99BABB61-C1AC-4688-BC54-52243F4BB08B}"/>
    <hyperlink ref="E178:E179" location="'General DESKTOP'!C1366" display="EN" xr:uid="{F1C9F922-FC6A-4A29-97FD-39B24FE7755A}"/>
    <hyperlink ref="N150" r:id="rId160" xr:uid="{C8FC25C6-A779-4FEF-8B89-74CC96BAC475}"/>
    <hyperlink ref="N23" r:id="rId161" xr:uid="{F2F6EFE8-857A-4796-B9F5-C95D2CA84258}"/>
    <hyperlink ref="D94" location="'Ogólne zasady DESKTOP'!C417" display="PL" xr:uid="{CB30D81F-41E0-4F68-A393-31FE99073FD5}"/>
    <hyperlink ref="E94" location="'General DESKTOP'!C745" display="EN" xr:uid="{5095BC6D-AE22-49CF-BCF1-888C639B3A17}"/>
    <hyperlink ref="D98" location="'Ogólne zasady DESKTOP'!C417" display="PL" xr:uid="{204FEAA9-2226-48A9-899D-7C6DDD6232F1}"/>
    <hyperlink ref="E98" location="'General DESKTOP'!C745" display="EN" xr:uid="{BD3AC9E7-EC18-4FF8-BC97-A4AA33363070}"/>
    <hyperlink ref="D100" location="'Ogólne zasady DESKTOP'!C417" display="PL" xr:uid="{0B6441D4-5690-4B97-AF84-F1403C22664E}"/>
    <hyperlink ref="E100" location="'General DESKTOP'!C745" display="EN" xr:uid="{7E8E2EBE-8B0F-49D3-8D07-C3E5D6FD017E}"/>
    <hyperlink ref="D102" location="'Ogólne zasady DESKTOP'!C417" display="PL" xr:uid="{D68920DC-8408-4BA2-8C66-9FEE3D182059}"/>
    <hyperlink ref="E102" location="'General DESKTOP'!C745" display="EN" xr:uid="{54D7534F-F859-419D-967F-D8A77D6D28A1}"/>
    <hyperlink ref="D95" location="'Ogólne zasady MOBILE'!C312" display="PL" xr:uid="{15952A37-CC9C-49D8-948A-000E5584EB78}"/>
    <hyperlink ref="E95" location="'General MOBILE'!C312" display="EN" xr:uid="{8B60DAD8-43C2-4B84-BBF4-FB8C22B1512C}"/>
    <hyperlink ref="D99" location="'Ogólne zasady MOBILE'!C312" display="PL" xr:uid="{80463083-B864-4D3E-AB4B-26B67DF6FD10}"/>
    <hyperlink ref="E99" location="'General MOBILE'!C312" display="EN" xr:uid="{5FC860AD-D6B2-4088-AD89-85A73A8FDDF0}"/>
    <hyperlink ref="D101" location="'Ogólne zasady MOBILE'!C312" display="PL" xr:uid="{5B7C667D-E126-4833-B659-FBFD55584FFA}"/>
    <hyperlink ref="E101" location="'General MOBILE'!C312" display="EN" xr:uid="{AE415723-33B2-4B87-A072-4FC00A73616D}"/>
    <hyperlink ref="D103" location="'Ogólne zasady MOBILE'!C312" display="PL" xr:uid="{D9E2CAF0-45EA-4921-851E-B6AC859FE276}"/>
    <hyperlink ref="E103" location="'General MOBILE'!C312"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2" xr:uid="{80289714-3C48-4B53-B48A-FBCFA4B714BE}"/>
    <hyperlink ref="N90" r:id="rId163" xr:uid="{A2492EC3-33B6-42C1-BBA4-483FB48C79EB}"/>
    <hyperlink ref="D90" location="'Ogólne zasady DESKTOP'!C722" display="PL" xr:uid="{85FE3AE1-7B61-425C-A784-933E522E8DEA}"/>
    <hyperlink ref="E90" location="'General DESKTOP'!C1053" display="EN" xr:uid="{EB365403-E06C-4937-9F51-14F271A17CEE}"/>
  </hyperlinks>
  <pageMargins left="0.7" right="0.7" top="0.75" bottom="0.75" header="0.3" footer="0.3"/>
  <pageSetup paperSize="9" orientation="portrait" horizontalDpi="300" verticalDpi="300" r:id="rId164"/>
  <ignoredErrors>
    <ignoredError sqref="F52:F59 F65" formula="1"/>
  </ignoredErrors>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1" customWidth="1"/>
    <col min="2" max="2" width="82.85546875" style="21" customWidth="1"/>
    <col min="3" max="3" width="42.85546875" style="21" customWidth="1"/>
    <col min="4" max="4" width="68.5703125" style="21" customWidth="1"/>
    <col min="5" max="16384" width="9.140625" style="21"/>
  </cols>
  <sheetData>
    <row r="1" spans="2:16" s="66" customFormat="1" ht="12.75" customHeight="1" x14ac:dyDescent="0.25">
      <c r="C1" s="430" t="s">
        <v>2290</v>
      </c>
      <c r="D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66" customFormat="1" ht="12.75" customHeight="1" x14ac:dyDescent="0.25">
      <c r="B2" s="244"/>
      <c r="C2" s="430"/>
      <c r="D2" s="427"/>
      <c r="E2" s="5"/>
      <c r="J2" s="5"/>
      <c r="K2" s="5"/>
      <c r="L2" s="5"/>
      <c r="O2" s="5"/>
      <c r="P2" s="5"/>
    </row>
    <row r="3" spans="2:16" s="66" customFormat="1" ht="12.75" customHeight="1" x14ac:dyDescent="0.25">
      <c r="B3" s="244"/>
      <c r="C3" s="430"/>
      <c r="D3" s="427"/>
      <c r="E3" s="5"/>
      <c r="J3" s="5"/>
      <c r="K3" s="5"/>
      <c r="L3" s="5"/>
      <c r="O3" s="5"/>
      <c r="P3" s="5"/>
    </row>
    <row r="4" spans="2:16" s="68" customFormat="1" ht="12.75" customHeight="1" x14ac:dyDescent="0.25">
      <c r="B4" s="4" t="str">
        <f>IF('PL EN'!$B$1="Polski","Specyfikacja techniczna WPM","WPM Technical Specifications")</f>
        <v>Specyfikacja techniczna WPM</v>
      </c>
      <c r="C4" s="4"/>
      <c r="D4" s="4"/>
      <c r="E4" s="4"/>
    </row>
    <row r="5" spans="2:16" s="66" customFormat="1" x14ac:dyDescent="0.25">
      <c r="B5" s="441"/>
      <c r="C5" s="441"/>
      <c r="D5" s="441"/>
      <c r="E5" s="67"/>
    </row>
    <row r="6" spans="2:16" ht="15" customHeight="1" x14ac:dyDescent="0.25">
      <c r="B6" s="439"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39"/>
      <c r="D6" s="439"/>
    </row>
    <row r="7" spans="2:16" x14ac:dyDescent="0.25">
      <c r="B7" s="439"/>
      <c r="C7" s="439"/>
      <c r="D7" s="439"/>
    </row>
    <row r="8" spans="2:16" x14ac:dyDescent="0.25">
      <c r="B8" s="439"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39"/>
      <c r="D8" s="439"/>
    </row>
    <row r="9" spans="2:16" ht="15" customHeight="1" x14ac:dyDescent="0.25">
      <c r="B9" s="439"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39"/>
      <c r="D9" s="439"/>
    </row>
    <row r="10" spans="2:16" x14ac:dyDescent="0.25">
      <c r="B10" s="439"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39"/>
      <c r="D10" s="439"/>
    </row>
    <row r="11" spans="2:16" x14ac:dyDescent="0.25">
      <c r="B11" s="439"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39"/>
      <c r="D11" s="439"/>
    </row>
    <row r="12" spans="2:16" x14ac:dyDescent="0.25">
      <c r="B12" s="439"/>
      <c r="C12" s="439"/>
      <c r="D12" s="439"/>
    </row>
    <row r="13" spans="2:16" x14ac:dyDescent="0.25">
      <c r="B13" s="443" t="s">
        <v>2232</v>
      </c>
      <c r="C13" s="443"/>
      <c r="D13" s="443"/>
    </row>
    <row r="14" spans="2:16" ht="15" customHeight="1" x14ac:dyDescent="0.25">
      <c r="B14" s="439"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39"/>
      <c r="D14" s="439"/>
    </row>
    <row r="15" spans="2:16" x14ac:dyDescent="0.25">
      <c r="B15" s="439"/>
      <c r="C15" s="439"/>
      <c r="D15" s="439"/>
    </row>
    <row r="16" spans="2:16" x14ac:dyDescent="0.25">
      <c r="B16" s="442" t="s">
        <v>2233</v>
      </c>
      <c r="C16" s="442"/>
      <c r="D16" s="442"/>
    </row>
    <row r="17" spans="2:4" ht="15" customHeight="1" x14ac:dyDescent="0.25">
      <c r="B17" s="439"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39"/>
      <c r="D17" s="439"/>
    </row>
    <row r="18" spans="2:4" ht="15" customHeight="1" x14ac:dyDescent="0.25">
      <c r="B18" s="439"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39"/>
      <c r="D18" s="439"/>
    </row>
    <row r="19" spans="2:4" ht="15" customHeight="1" x14ac:dyDescent="0.25">
      <c r="B19" s="439"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39"/>
      <c r="D19" s="439"/>
    </row>
    <row r="20" spans="2:4" ht="15" customHeight="1" x14ac:dyDescent="0.25">
      <c r="B20" s="440" t="s">
        <v>2234</v>
      </c>
      <c r="C20" s="440"/>
      <c r="D20" s="440"/>
    </row>
    <row r="21" spans="2:4" x14ac:dyDescent="0.25">
      <c r="B21" s="440"/>
      <c r="C21" s="440"/>
      <c r="D21" s="440"/>
    </row>
    <row r="22" spans="2:4" x14ac:dyDescent="0.25">
      <c r="B22" s="442" t="s">
        <v>2235</v>
      </c>
      <c r="C22" s="442"/>
      <c r="D22" s="442"/>
    </row>
    <row r="23" spans="2:4" x14ac:dyDescent="0.25">
      <c r="B23" s="439" t="str">
        <f>IF('PL EN'!$B$1="Polski","Emisja w oparciu o banner skalowalny o wymiarach 750x300 z cappingiem 3.","Emission based on a scalable banner with dimensions of 750x300 with capping 3.")</f>
        <v>Emisja w oparciu o banner skalowalny o wymiarach 750x300 z cappingiem 3.</v>
      </c>
      <c r="C23" s="439"/>
      <c r="D23" s="439"/>
    </row>
    <row r="24" spans="2:4" x14ac:dyDescent="0.25">
      <c r="B24" s="440" t="s">
        <v>2236</v>
      </c>
      <c r="C24" s="440"/>
      <c r="D24" s="440"/>
    </row>
    <row r="25" spans="2:4" x14ac:dyDescent="0.25">
      <c r="B25" s="439"/>
      <c r="C25" s="439"/>
      <c r="D25" s="439"/>
    </row>
    <row r="26" spans="2:4" x14ac:dyDescent="0.25">
      <c r="B26" s="443" t="s">
        <v>2237</v>
      </c>
      <c r="C26" s="443"/>
      <c r="D26" s="443"/>
    </row>
    <row r="27" spans="2:4" ht="15" customHeight="1" x14ac:dyDescent="0.25">
      <c r="B27" s="439"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39"/>
      <c r="D27" s="439"/>
    </row>
    <row r="28" spans="2:4" ht="15" customHeight="1" x14ac:dyDescent="0.25">
      <c r="B28" s="439"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39"/>
      <c r="D28" s="439"/>
    </row>
    <row r="29" spans="2:4" ht="15" customHeight="1" x14ac:dyDescent="0.25">
      <c r="B29" s="439"/>
      <c r="C29" s="439"/>
      <c r="D29" s="439"/>
    </row>
    <row r="30" spans="2:4" ht="15" customHeight="1" x14ac:dyDescent="0.25">
      <c r="B30" s="442" t="s">
        <v>5</v>
      </c>
      <c r="C30" s="442"/>
      <c r="D30" s="442"/>
    </row>
    <row r="31" spans="2:4" ht="15" customHeight="1" x14ac:dyDescent="0.25">
      <c r="B31" s="439"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39"/>
      <c r="D31" s="439"/>
    </row>
    <row r="32" spans="2:4" ht="15" customHeight="1" x14ac:dyDescent="0.25">
      <c r="B32" s="440" t="s">
        <v>2238</v>
      </c>
      <c r="C32" s="440"/>
      <c r="D32" s="440"/>
    </row>
    <row r="33" spans="2:4" ht="15" customHeight="1" x14ac:dyDescent="0.25">
      <c r="B33" s="439"/>
      <c r="C33" s="439"/>
      <c r="D33" s="439"/>
    </row>
    <row r="34" spans="2:4" ht="15" customHeight="1" x14ac:dyDescent="0.25">
      <c r="B34" s="439"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39"/>
      <c r="D34" s="439"/>
    </row>
    <row r="35" spans="2:4" ht="15" customHeight="1" x14ac:dyDescent="0.25">
      <c r="B35" s="440" t="s">
        <v>2239</v>
      </c>
      <c r="C35" s="440"/>
      <c r="D35" s="440"/>
    </row>
    <row r="36" spans="2:4" ht="15" customHeight="1" x14ac:dyDescent="0.25">
      <c r="B36" s="440"/>
      <c r="C36" s="440"/>
      <c r="D36" s="440"/>
    </row>
    <row r="37" spans="2:4" ht="15" customHeight="1" x14ac:dyDescent="0.25">
      <c r="B37" s="442" t="s">
        <v>45</v>
      </c>
      <c r="C37" s="442"/>
      <c r="D37" s="442"/>
    </row>
    <row r="38" spans="2:4" ht="15" customHeight="1" x14ac:dyDescent="0.25">
      <c r="B38" s="439"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39"/>
      <c r="D38" s="439"/>
    </row>
    <row r="39" spans="2:4" ht="15" customHeight="1" x14ac:dyDescent="0.25">
      <c r="B39" s="440" t="s">
        <v>2240</v>
      </c>
      <c r="C39" s="440"/>
      <c r="D39" s="440"/>
    </row>
    <row r="40" spans="2:4" x14ac:dyDescent="0.25">
      <c r="B40" s="439"/>
      <c r="C40" s="439"/>
      <c r="D40" s="439"/>
    </row>
    <row r="41" spans="2:4" x14ac:dyDescent="0.25">
      <c r="B41" s="443" t="s">
        <v>2241</v>
      </c>
      <c r="C41" s="443"/>
      <c r="D41" s="443"/>
    </row>
    <row r="42" spans="2:4" ht="15" customHeight="1" x14ac:dyDescent="0.25">
      <c r="B42" s="439"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39"/>
      <c r="D42" s="439"/>
    </row>
    <row r="43" spans="2:4" ht="15" customHeight="1" x14ac:dyDescent="0.25">
      <c r="B43" s="439"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39"/>
      <c r="D43" s="439"/>
    </row>
    <row r="44" spans="2:4" x14ac:dyDescent="0.25">
      <c r="B44" s="439"/>
      <c r="C44" s="439"/>
      <c r="D44" s="439"/>
    </row>
    <row r="45" spans="2:4" x14ac:dyDescent="0.25">
      <c r="B45" s="442" t="s">
        <v>5</v>
      </c>
      <c r="C45" s="442"/>
      <c r="D45" s="442"/>
    </row>
    <row r="46" spans="2:4" ht="15" customHeight="1" x14ac:dyDescent="0.25">
      <c r="B46" s="439"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39"/>
      <c r="D46" s="439"/>
    </row>
    <row r="47" spans="2:4" ht="15" customHeight="1" x14ac:dyDescent="0.25">
      <c r="B47" s="440" t="s">
        <v>2242</v>
      </c>
      <c r="C47" s="440"/>
      <c r="D47" s="440"/>
    </row>
    <row r="48" spans="2:4" ht="15" customHeight="1" x14ac:dyDescent="0.25">
      <c r="B48" s="439"/>
      <c r="C48" s="439"/>
      <c r="D48" s="439"/>
    </row>
    <row r="49" spans="2:4" ht="15" customHeight="1" x14ac:dyDescent="0.25">
      <c r="B49" s="439"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39"/>
      <c r="D49" s="439"/>
    </row>
    <row r="50" spans="2:4" x14ac:dyDescent="0.25">
      <c r="B50" s="440" t="s">
        <v>2243</v>
      </c>
      <c r="C50" s="440"/>
      <c r="D50" s="440"/>
    </row>
    <row r="51" spans="2:4" x14ac:dyDescent="0.25">
      <c r="B51" s="440"/>
      <c r="C51" s="440"/>
      <c r="D51" s="440"/>
    </row>
    <row r="52" spans="2:4" x14ac:dyDescent="0.25">
      <c r="B52" s="442" t="s">
        <v>45</v>
      </c>
      <c r="C52" s="442"/>
      <c r="D52" s="442"/>
    </row>
    <row r="53" spans="2:4" x14ac:dyDescent="0.25">
      <c r="B53" s="439"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39"/>
      <c r="D53" s="439"/>
    </row>
    <row r="54" spans="2:4" x14ac:dyDescent="0.25">
      <c r="B54" s="440" t="s">
        <v>2240</v>
      </c>
      <c r="C54" s="440"/>
      <c r="D54" s="440"/>
    </row>
    <row r="55" spans="2:4" x14ac:dyDescent="0.25">
      <c r="B55" s="439"/>
      <c r="C55" s="439"/>
      <c r="D55" s="439"/>
    </row>
    <row r="56" spans="2:4" x14ac:dyDescent="0.25">
      <c r="B56" s="443" t="s">
        <v>2244</v>
      </c>
      <c r="C56" s="443"/>
      <c r="D56" s="443"/>
    </row>
    <row r="57" spans="2:4" ht="15" customHeight="1" x14ac:dyDescent="0.25">
      <c r="B57" s="439"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39"/>
      <c r="D57" s="439"/>
    </row>
    <row r="58" spans="2:4" x14ac:dyDescent="0.25">
      <c r="B58" s="439"/>
      <c r="C58" s="439"/>
      <c r="D58" s="439"/>
    </row>
    <row r="59" spans="2:4" x14ac:dyDescent="0.25">
      <c r="B59" s="442" t="s">
        <v>5</v>
      </c>
      <c r="C59" s="442"/>
      <c r="D59" s="442"/>
    </row>
    <row r="60" spans="2:4" x14ac:dyDescent="0.25">
      <c r="B60" s="440" t="s">
        <v>2239</v>
      </c>
      <c r="C60" s="440"/>
      <c r="D60" s="440"/>
    </row>
    <row r="61" spans="2:4" x14ac:dyDescent="0.25">
      <c r="B61" s="440"/>
      <c r="C61" s="440"/>
      <c r="D61" s="440"/>
    </row>
    <row r="62" spans="2:4" x14ac:dyDescent="0.25">
      <c r="B62" s="442" t="s">
        <v>45</v>
      </c>
      <c r="C62" s="442"/>
      <c r="D62" s="442"/>
    </row>
    <row r="63" spans="2:4" x14ac:dyDescent="0.25">
      <c r="B63" s="440" t="s">
        <v>2245</v>
      </c>
      <c r="C63" s="440"/>
      <c r="D63" s="440"/>
    </row>
    <row r="64" spans="2:4" x14ac:dyDescent="0.25">
      <c r="B64" s="439"/>
      <c r="C64" s="439"/>
      <c r="D64" s="439"/>
    </row>
    <row r="65" spans="2:4" x14ac:dyDescent="0.25">
      <c r="B65" s="443" t="s">
        <v>2246</v>
      </c>
      <c r="C65" s="443"/>
      <c r="D65" s="443"/>
    </row>
    <row r="66" spans="2:4" ht="15" customHeight="1" x14ac:dyDescent="0.25">
      <c r="B66" s="439"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39"/>
      <c r="D66" s="439"/>
    </row>
    <row r="67" spans="2:4" x14ac:dyDescent="0.25">
      <c r="B67" s="439" t="str">
        <f>IF('PL EN'!$B$1="Polski","Do emisji potrzebne są tylko dwie kreacje - jedna na desktop i jedna na mobile.","Only two creations are needed for emission - one for desktop and one for mobile.")</f>
        <v>Do emisji potrzebne są tylko dwie kreacje - jedna na desktop i jedna na mobile.</v>
      </c>
      <c r="C67" s="439"/>
      <c r="D67" s="439"/>
    </row>
    <row r="68" spans="2:4" x14ac:dyDescent="0.25">
      <c r="B68" s="439"/>
      <c r="C68" s="439"/>
      <c r="D68" s="439"/>
    </row>
    <row r="69" spans="2:4" x14ac:dyDescent="0.25">
      <c r="B69" s="442" t="s">
        <v>5</v>
      </c>
      <c r="C69" s="442"/>
      <c r="D69" s="442"/>
    </row>
    <row r="70" spans="2:4" ht="15" customHeight="1" x14ac:dyDescent="0.25">
      <c r="B70" s="439"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39"/>
      <c r="D70" s="439"/>
    </row>
    <row r="71" spans="2:4" x14ac:dyDescent="0.25">
      <c r="B71" s="440" t="s">
        <v>2247</v>
      </c>
      <c r="C71" s="440"/>
      <c r="D71" s="440"/>
    </row>
    <row r="72" spans="2:4" x14ac:dyDescent="0.25">
      <c r="B72" s="440"/>
      <c r="C72" s="440"/>
      <c r="D72" s="440"/>
    </row>
    <row r="73" spans="2:4" x14ac:dyDescent="0.25">
      <c r="B73" s="442" t="s">
        <v>45</v>
      </c>
      <c r="C73" s="442"/>
      <c r="D73" s="442"/>
    </row>
    <row r="74" spans="2:4" x14ac:dyDescent="0.25">
      <c r="B74" s="439"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39"/>
      <c r="D74" s="439"/>
    </row>
    <row r="75" spans="2:4" x14ac:dyDescent="0.25">
      <c r="B75" s="440" t="s">
        <v>2248</v>
      </c>
      <c r="C75" s="440"/>
      <c r="D75" s="440"/>
    </row>
    <row r="76" spans="2:4" x14ac:dyDescent="0.25">
      <c r="B76" s="439"/>
      <c r="C76" s="439"/>
      <c r="D76" s="439"/>
    </row>
    <row r="77" spans="2:4" x14ac:dyDescent="0.25">
      <c r="B77" s="443" t="s">
        <v>2249</v>
      </c>
      <c r="C77" s="443"/>
      <c r="D77" s="443"/>
    </row>
    <row r="78" spans="2:4" ht="15" customHeight="1" x14ac:dyDescent="0.25">
      <c r="B78" s="439"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39"/>
      <c r="D78" s="439"/>
    </row>
    <row r="79" spans="2:4" x14ac:dyDescent="0.25">
      <c r="B79" s="439" t="str">
        <f>IF('PL EN'!$B$1="Polski","Do emisji potrzebna jest tylko jedna kreacja - ta sama na desktop i mobile.","Only one creation is needed for emission - the same for desktop and mobile.")</f>
        <v>Do emisji potrzebna jest tylko jedna kreacja - ta sama na desktop i mobile.</v>
      </c>
      <c r="C79" s="439"/>
      <c r="D79" s="439"/>
    </row>
    <row r="80" spans="2:4" ht="15" customHeight="1" x14ac:dyDescent="0.25">
      <c r="B80" s="439"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39"/>
      <c r="D80" s="439"/>
    </row>
    <row r="81" spans="2:4" x14ac:dyDescent="0.25">
      <c r="B81" s="439"/>
      <c r="C81" s="439"/>
      <c r="D81" s="439"/>
    </row>
    <row r="82" spans="2:4" x14ac:dyDescent="0.25">
      <c r="B82" s="442" t="s">
        <v>5</v>
      </c>
      <c r="C82" s="442"/>
      <c r="D82" s="442"/>
    </row>
    <row r="83" spans="2:4" ht="15" customHeight="1" x14ac:dyDescent="0.25">
      <c r="B83" s="439"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39"/>
      <c r="D83" s="439"/>
    </row>
    <row r="84" spans="2:4" x14ac:dyDescent="0.25">
      <c r="B84" s="440" t="s">
        <v>2250</v>
      </c>
      <c r="C84" s="440"/>
      <c r="D84" s="440"/>
    </row>
    <row r="85" spans="2:4" x14ac:dyDescent="0.25">
      <c r="B85" s="439"/>
      <c r="C85" s="439"/>
      <c r="D85" s="439"/>
    </row>
    <row r="86" spans="2:4" ht="15" customHeight="1" x14ac:dyDescent="0.25">
      <c r="B86" s="439"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39"/>
      <c r="D86" s="439"/>
    </row>
    <row r="87" spans="2:4" ht="15" customHeight="1" x14ac:dyDescent="0.25">
      <c r="B87" s="440" t="s">
        <v>2251</v>
      </c>
      <c r="C87" s="440"/>
      <c r="D87" s="440"/>
    </row>
    <row r="88" spans="2:4" x14ac:dyDescent="0.25">
      <c r="B88" s="440"/>
      <c r="C88" s="440"/>
      <c r="D88" s="440"/>
    </row>
    <row r="89" spans="2:4" x14ac:dyDescent="0.25">
      <c r="B89" s="442" t="s">
        <v>45</v>
      </c>
      <c r="C89" s="442"/>
      <c r="D89" s="442"/>
    </row>
    <row r="90" spans="2:4" ht="30" customHeight="1" x14ac:dyDescent="0.25">
      <c r="B90" s="439"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39"/>
      <c r="D90" s="439"/>
    </row>
    <row r="91" spans="2:4" x14ac:dyDescent="0.25">
      <c r="B91" s="440" t="s">
        <v>2252</v>
      </c>
      <c r="C91" s="440"/>
      <c r="D91" s="440"/>
    </row>
  </sheetData>
  <mergeCells count="89">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46:D46"/>
    <mergeCell ref="B47:D47"/>
    <mergeCell ref="B48:D48"/>
    <mergeCell ref="B49:D49"/>
    <mergeCell ref="B50:D50"/>
    <mergeCell ref="B56:D56"/>
    <mergeCell ref="B51:D51"/>
    <mergeCell ref="B52:D52"/>
    <mergeCell ref="B53:D53"/>
    <mergeCell ref="B54:D54"/>
    <mergeCell ref="B55:D55"/>
    <mergeCell ref="B44:D44"/>
    <mergeCell ref="B45:D45"/>
    <mergeCell ref="B36:D36"/>
    <mergeCell ref="B37:D37"/>
    <mergeCell ref="B38:D38"/>
    <mergeCell ref="B39:D39"/>
    <mergeCell ref="B40:D40"/>
    <mergeCell ref="B41:D41"/>
    <mergeCell ref="B33:D33"/>
    <mergeCell ref="B34:D34"/>
    <mergeCell ref="B35:D35"/>
    <mergeCell ref="B42:D42"/>
    <mergeCell ref="B43:D43"/>
    <mergeCell ref="B28:D28"/>
    <mergeCell ref="B29:D29"/>
    <mergeCell ref="B30:D30"/>
    <mergeCell ref="B31:D31"/>
    <mergeCell ref="B32:D32"/>
    <mergeCell ref="B11:D11"/>
    <mergeCell ref="B13:D13"/>
    <mergeCell ref="B14:D14"/>
    <mergeCell ref="B26:D26"/>
    <mergeCell ref="B27:D27"/>
    <mergeCell ref="B22:D22"/>
    <mergeCell ref="B23:D23"/>
    <mergeCell ref="B24:D24"/>
    <mergeCell ref="B25:D25"/>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2906-5259-4C28-9647-E2317FD04744}">
  <sheetPr>
    <tabColor rgb="FFFFC000"/>
  </sheetPr>
  <dimension ref="B1:N144"/>
  <sheetViews>
    <sheetView zoomScaleNormal="100" workbookViewId="0">
      <pane ySplit="4" topLeftCell="A5" activePane="bottomLeft" state="frozen"/>
      <selection pane="bottomLeft" activeCell="A6" sqref="A6"/>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5" customHeight="1" x14ac:dyDescent="0.3">
      <c r="B6" s="444"/>
      <c r="C6" s="18" t="s">
        <v>2588</v>
      </c>
    </row>
    <row r="7" spans="2:14" ht="15" customHeight="1" x14ac:dyDescent="0.25">
      <c r="B7" s="444"/>
    </row>
    <row r="8" spans="2:14" ht="45" x14ac:dyDescent="0.25">
      <c r="B8" s="444"/>
      <c r="C8" s="47" t="s">
        <v>2589</v>
      </c>
    </row>
    <row r="9" spans="2:14" ht="15" customHeight="1" x14ac:dyDescent="0.25">
      <c r="B9" s="444"/>
    </row>
    <row r="10" spans="2:14" ht="30" x14ac:dyDescent="0.25">
      <c r="B10" s="444"/>
      <c r="C10" s="47" t="s">
        <v>2590</v>
      </c>
    </row>
    <row r="11" spans="2:14" ht="15" customHeight="1" x14ac:dyDescent="0.25">
      <c r="B11" s="444"/>
    </row>
    <row r="12" spans="2:14" ht="15" customHeight="1" x14ac:dyDescent="0.25">
      <c r="B12" s="444"/>
      <c r="C12" s="17" t="s">
        <v>2591</v>
      </c>
    </row>
    <row r="13" spans="2:14" ht="15" customHeight="1" x14ac:dyDescent="0.25">
      <c r="B13" s="444"/>
    </row>
    <row r="14" spans="2:14" ht="75" x14ac:dyDescent="0.25">
      <c r="B14" s="444"/>
      <c r="C14" s="141" t="s">
        <v>2592</v>
      </c>
    </row>
    <row r="15" spans="2:14" ht="30" x14ac:dyDescent="0.25">
      <c r="B15" s="444"/>
      <c r="C15" s="362" t="s">
        <v>2593</v>
      </c>
    </row>
    <row r="16" spans="2:14" ht="30" x14ac:dyDescent="0.25">
      <c r="B16" s="444"/>
      <c r="C16" s="141" t="s">
        <v>2594</v>
      </c>
    </row>
    <row r="17" spans="2:3" x14ac:dyDescent="0.25">
      <c r="B17" s="444"/>
      <c r="C17" s="363" t="s">
        <v>2595</v>
      </c>
    </row>
    <row r="18" spans="2:3" x14ac:dyDescent="0.25">
      <c r="B18" s="444"/>
      <c r="C18" s="141" t="s">
        <v>2596</v>
      </c>
    </row>
    <row r="19" spans="2:3" x14ac:dyDescent="0.25">
      <c r="B19" s="444"/>
      <c r="C19" s="141" t="s">
        <v>2597</v>
      </c>
    </row>
    <row r="20" spans="2:3" x14ac:dyDescent="0.25">
      <c r="B20" s="444"/>
      <c r="C20" s="32" t="s">
        <v>2598</v>
      </c>
    </row>
    <row r="21" spans="2:3" x14ac:dyDescent="0.25">
      <c r="B21" s="444"/>
    </row>
    <row r="22" spans="2:3" x14ac:dyDescent="0.25">
      <c r="B22" s="444"/>
    </row>
    <row r="23" spans="2:3" x14ac:dyDescent="0.25">
      <c r="B23" s="444"/>
      <c r="C23" s="17" t="s">
        <v>2599</v>
      </c>
    </row>
    <row r="24" spans="2:3" x14ac:dyDescent="0.25">
      <c r="B24" s="444"/>
      <c r="C24" s="47"/>
    </row>
    <row r="25" spans="2:3" x14ac:dyDescent="0.25">
      <c r="B25" s="444"/>
      <c r="C25" s="47" t="s">
        <v>2600</v>
      </c>
    </row>
    <row r="26" spans="2:3" x14ac:dyDescent="0.25">
      <c r="B26" s="444"/>
      <c r="C26" s="32" t="s">
        <v>2601</v>
      </c>
    </row>
    <row r="27" spans="2:3" ht="30" x14ac:dyDescent="0.25">
      <c r="B27" s="444"/>
      <c r="C27" s="366" t="s">
        <v>2602</v>
      </c>
    </row>
    <row r="28" spans="2:3" ht="30" x14ac:dyDescent="0.25">
      <c r="B28" s="444"/>
      <c r="C28" s="141" t="s">
        <v>2603</v>
      </c>
    </row>
    <row r="29" spans="2:3" x14ac:dyDescent="0.25">
      <c r="B29" s="444"/>
    </row>
    <row r="30" spans="2:3" x14ac:dyDescent="0.25">
      <c r="B30" s="444"/>
      <c r="C30" s="364" t="s">
        <v>2604</v>
      </c>
    </row>
    <row r="31" spans="2:3" x14ac:dyDescent="0.25">
      <c r="B31" s="444"/>
      <c r="C31" s="47"/>
    </row>
    <row r="32" spans="2:3" ht="30" x14ac:dyDescent="0.25">
      <c r="B32" s="444"/>
      <c r="C32" s="137" t="s">
        <v>2605</v>
      </c>
    </row>
    <row r="33" spans="2:3" x14ac:dyDescent="0.25">
      <c r="B33" s="444"/>
      <c r="C33" s="364"/>
    </row>
    <row r="34" spans="2:3" x14ac:dyDescent="0.25">
      <c r="B34" s="444"/>
      <c r="C34" t="s">
        <v>2606</v>
      </c>
    </row>
    <row r="35" spans="2:3" x14ac:dyDescent="0.25">
      <c r="B35" s="444"/>
      <c r="C35" s="32" t="s">
        <v>2607</v>
      </c>
    </row>
    <row r="36" spans="2:3" x14ac:dyDescent="0.25">
      <c r="B36" s="444"/>
      <c r="C36" s="32" t="s">
        <v>2608</v>
      </c>
    </row>
    <row r="37" spans="2:3" x14ac:dyDescent="0.25">
      <c r="B37" s="444"/>
      <c r="C37" s="32" t="s">
        <v>2609</v>
      </c>
    </row>
    <row r="38" spans="2:3" ht="30" x14ac:dyDescent="0.25">
      <c r="B38" s="444"/>
      <c r="C38" s="367" t="s">
        <v>2610</v>
      </c>
    </row>
    <row r="39" spans="2:3" x14ac:dyDescent="0.25">
      <c r="B39" s="444"/>
    </row>
    <row r="40" spans="2:3" x14ac:dyDescent="0.25">
      <c r="B40" s="444"/>
      <c r="C40" s="368" t="s">
        <v>2689</v>
      </c>
    </row>
    <row r="41" spans="2:3" x14ac:dyDescent="0.25">
      <c r="B41" s="444"/>
    </row>
    <row r="42" spans="2:3" x14ac:dyDescent="0.25">
      <c r="B42" s="444"/>
      <c r="C42" s="17" t="s">
        <v>2611</v>
      </c>
    </row>
    <row r="43" spans="2:3" x14ac:dyDescent="0.25">
      <c r="B43" s="444"/>
      <c r="C43" t="s">
        <v>2612</v>
      </c>
    </row>
    <row r="44" spans="2:3" x14ac:dyDescent="0.25">
      <c r="B44" s="444"/>
      <c r="C44" s="365" t="s">
        <v>2613</v>
      </c>
    </row>
    <row r="45" spans="2:3" ht="30" x14ac:dyDescent="0.25">
      <c r="B45" s="444"/>
      <c r="C45" s="367" t="s">
        <v>2629</v>
      </c>
    </row>
    <row r="46" spans="2:3" ht="30" x14ac:dyDescent="0.25">
      <c r="B46" s="444"/>
      <c r="C46" s="369" t="s">
        <v>2630</v>
      </c>
    </row>
    <row r="47" spans="2:3" x14ac:dyDescent="0.25">
      <c r="B47" s="444"/>
    </row>
    <row r="48" spans="2:3" x14ac:dyDescent="0.25">
      <c r="B48" s="444"/>
      <c r="C48" s="365" t="s">
        <v>2614</v>
      </c>
    </row>
    <row r="49" spans="2:3" ht="30" x14ac:dyDescent="0.25">
      <c r="B49" s="444"/>
      <c r="C49" s="369" t="s">
        <v>2631</v>
      </c>
    </row>
    <row r="50" spans="2:3" ht="30" x14ac:dyDescent="0.25">
      <c r="B50" s="444"/>
      <c r="C50" s="367" t="s">
        <v>2632</v>
      </c>
    </row>
    <row r="51" spans="2:3" ht="30" x14ac:dyDescent="0.25">
      <c r="B51" s="444"/>
      <c r="C51" s="369" t="s">
        <v>2633</v>
      </c>
    </row>
    <row r="52" spans="2:3" x14ac:dyDescent="0.25">
      <c r="B52" s="444"/>
      <c r="C52" s="47"/>
    </row>
    <row r="53" spans="2:3" x14ac:dyDescent="0.25">
      <c r="C53" s="32" t="s">
        <v>2615</v>
      </c>
    </row>
    <row r="54" spans="2:3" ht="45" x14ac:dyDescent="0.25">
      <c r="C54" s="367" t="s">
        <v>2634</v>
      </c>
    </row>
    <row r="55" spans="2:3" ht="45" x14ac:dyDescent="0.25">
      <c r="C55" s="369" t="s">
        <v>2635</v>
      </c>
    </row>
    <row r="57" spans="2:3" x14ac:dyDescent="0.25">
      <c r="C57" s="17" t="s">
        <v>2616</v>
      </c>
    </row>
    <row r="58" spans="2:3" x14ac:dyDescent="0.25">
      <c r="C58" t="s">
        <v>2617</v>
      </c>
    </row>
    <row r="59" spans="2:3" x14ac:dyDescent="0.25">
      <c r="C59" s="32" t="s">
        <v>2618</v>
      </c>
    </row>
    <row r="60" spans="2:3" ht="30" x14ac:dyDescent="0.25">
      <c r="C60" s="369" t="s">
        <v>2622</v>
      </c>
    </row>
    <row r="61" spans="2:3" ht="30" x14ac:dyDescent="0.25">
      <c r="C61" s="367" t="s">
        <v>2623</v>
      </c>
    </row>
    <row r="63" spans="2:3" x14ac:dyDescent="0.25">
      <c r="C63" s="32" t="s">
        <v>2619</v>
      </c>
    </row>
    <row r="64" spans="2:3" ht="60" customHeight="1" x14ac:dyDescent="0.25">
      <c r="C64" s="369" t="s">
        <v>2620</v>
      </c>
    </row>
    <row r="65" spans="3:3" ht="75" x14ac:dyDescent="0.25">
      <c r="C65" s="369" t="s">
        <v>2621</v>
      </c>
    </row>
    <row r="67" spans="3:3" x14ac:dyDescent="0.25">
      <c r="C67" s="17" t="s">
        <v>2624</v>
      </c>
    </row>
    <row r="68" spans="3:3" x14ac:dyDescent="0.25">
      <c r="C68" t="s">
        <v>2625</v>
      </c>
    </row>
    <row r="69" spans="3:3" x14ac:dyDescent="0.25">
      <c r="C69" s="32" t="s">
        <v>2626</v>
      </c>
    </row>
    <row r="70" spans="3:3" ht="45" x14ac:dyDescent="0.25">
      <c r="C70" s="369" t="s">
        <v>2627</v>
      </c>
    </row>
    <row r="71" spans="3:3" ht="45" x14ac:dyDescent="0.25">
      <c r="C71" s="369" t="s">
        <v>2628</v>
      </c>
    </row>
    <row r="73" spans="3:3" x14ac:dyDescent="0.25">
      <c r="C73" s="32" t="s">
        <v>2615</v>
      </c>
    </row>
    <row r="74" spans="3:3" ht="45" x14ac:dyDescent="0.25">
      <c r="C74" s="369" t="s">
        <v>2636</v>
      </c>
    </row>
    <row r="75" spans="3:3" ht="45" x14ac:dyDescent="0.25">
      <c r="C75" s="369" t="s">
        <v>2637</v>
      </c>
    </row>
    <row r="77" spans="3:3" x14ac:dyDescent="0.25">
      <c r="C77" s="17" t="s">
        <v>2638</v>
      </c>
    </row>
    <row r="78" spans="3:3" x14ac:dyDescent="0.25">
      <c r="C78" s="146" t="s">
        <v>2639</v>
      </c>
    </row>
    <row r="79" spans="3:3" x14ac:dyDescent="0.25">
      <c r="C79" t="s">
        <v>2640</v>
      </c>
    </row>
    <row r="80" spans="3:3" x14ac:dyDescent="0.25">
      <c r="C80" s="134" t="s">
        <v>2641</v>
      </c>
    </row>
    <row r="81" spans="3:3" x14ac:dyDescent="0.25">
      <c r="C81" s="32" t="s">
        <v>2642</v>
      </c>
    </row>
    <row r="82" spans="3:3" ht="30" x14ac:dyDescent="0.25">
      <c r="C82" s="369" t="s">
        <v>2643</v>
      </c>
    </row>
    <row r="83" spans="3:3" ht="30" x14ac:dyDescent="0.25">
      <c r="C83" s="369" t="s">
        <v>2644</v>
      </c>
    </row>
    <row r="84" spans="3:3" ht="30" x14ac:dyDescent="0.25">
      <c r="C84" s="369" t="s">
        <v>2645</v>
      </c>
    </row>
    <row r="86" spans="3:3" x14ac:dyDescent="0.25">
      <c r="C86" s="366" t="s">
        <v>2615</v>
      </c>
    </row>
    <row r="87" spans="3:3" ht="30" x14ac:dyDescent="0.25">
      <c r="C87" s="369" t="s">
        <v>2646</v>
      </c>
    </row>
    <row r="88" spans="3:3" ht="45" x14ac:dyDescent="0.25">
      <c r="C88" s="369" t="s">
        <v>2647</v>
      </c>
    </row>
    <row r="90" spans="3:3" x14ac:dyDescent="0.25">
      <c r="C90" s="17" t="s">
        <v>2648</v>
      </c>
    </row>
    <row r="91" spans="3:3" x14ac:dyDescent="0.25">
      <c r="C91" t="s">
        <v>2649</v>
      </c>
    </row>
    <row r="93" spans="3:3" ht="45" x14ac:dyDescent="0.25">
      <c r="C93" s="370" t="s">
        <v>2650</v>
      </c>
    </row>
    <row r="95" spans="3:3" x14ac:dyDescent="0.25">
      <c r="C95" s="17" t="s">
        <v>2651</v>
      </c>
    </row>
    <row r="96" spans="3:3" x14ac:dyDescent="0.25">
      <c r="C96" t="s">
        <v>2652</v>
      </c>
    </row>
    <row r="97" spans="3:3" x14ac:dyDescent="0.25">
      <c r="C97" t="s">
        <v>2653</v>
      </c>
    </row>
    <row r="98" spans="3:3" x14ac:dyDescent="0.25">
      <c r="C98" s="32" t="s">
        <v>2654</v>
      </c>
    </row>
    <row r="99" spans="3:3" ht="30" x14ac:dyDescent="0.25">
      <c r="C99" s="371" t="s">
        <v>2655</v>
      </c>
    </row>
    <row r="100" spans="3:3" x14ac:dyDescent="0.25">
      <c r="C100" s="32" t="s">
        <v>2656</v>
      </c>
    </row>
    <row r="101" spans="3:3" ht="30" x14ac:dyDescent="0.25">
      <c r="C101" s="371" t="s">
        <v>2657</v>
      </c>
    </row>
    <row r="102" spans="3:3" ht="75" customHeight="1" x14ac:dyDescent="0.25">
      <c r="C102" s="371" t="s">
        <v>2658</v>
      </c>
    </row>
    <row r="104" spans="3:3" x14ac:dyDescent="0.25">
      <c r="C104" s="372" t="s">
        <v>2659</v>
      </c>
    </row>
    <row r="105" spans="3:3" x14ac:dyDescent="0.25">
      <c r="C105" t="s">
        <v>2660</v>
      </c>
    </row>
    <row r="106" spans="3:3" x14ac:dyDescent="0.25">
      <c r="C106" s="32" t="s">
        <v>2661</v>
      </c>
    </row>
    <row r="107" spans="3:3" ht="60" x14ac:dyDescent="0.25">
      <c r="C107" s="371" t="s">
        <v>2662</v>
      </c>
    </row>
    <row r="108" spans="3:3" ht="60" x14ac:dyDescent="0.25">
      <c r="C108" s="371" t="s">
        <v>2663</v>
      </c>
    </row>
    <row r="109" spans="3:3" x14ac:dyDescent="0.25">
      <c r="C109" s="32" t="s">
        <v>2615</v>
      </c>
    </row>
    <row r="110" spans="3:3" ht="60" x14ac:dyDescent="0.25">
      <c r="C110" s="371" t="s">
        <v>2664</v>
      </c>
    </row>
    <row r="111" spans="3:3" ht="60" x14ac:dyDescent="0.25">
      <c r="C111" s="371" t="s">
        <v>2665</v>
      </c>
    </row>
    <row r="113" spans="3:3" x14ac:dyDescent="0.25">
      <c r="C113" s="372" t="s">
        <v>2666</v>
      </c>
    </row>
    <row r="114" spans="3:3" x14ac:dyDescent="0.25">
      <c r="C114" t="s">
        <v>2667</v>
      </c>
    </row>
    <row r="115" spans="3:3" x14ac:dyDescent="0.25">
      <c r="C115" s="32" t="s">
        <v>2642</v>
      </c>
    </row>
    <row r="116" spans="3:3" ht="45" x14ac:dyDescent="0.25">
      <c r="C116" s="371" t="s">
        <v>2668</v>
      </c>
    </row>
    <row r="117" spans="3:3" ht="45" x14ac:dyDescent="0.25">
      <c r="C117" s="371" t="s">
        <v>2669</v>
      </c>
    </row>
    <row r="118" spans="3:3" x14ac:dyDescent="0.25">
      <c r="C118" s="32" t="s">
        <v>2615</v>
      </c>
    </row>
    <row r="119" spans="3:3" ht="45" x14ac:dyDescent="0.25">
      <c r="C119" s="371" t="s">
        <v>2670</v>
      </c>
    </row>
    <row r="120" spans="3:3" ht="45" customHeight="1" x14ac:dyDescent="0.25">
      <c r="C120" s="371" t="s">
        <v>2671</v>
      </c>
    </row>
    <row r="122" spans="3:3" x14ac:dyDescent="0.25">
      <c r="C122" s="372" t="s">
        <v>2672</v>
      </c>
    </row>
    <row r="123" spans="3:3" x14ac:dyDescent="0.25">
      <c r="C123" t="s">
        <v>2673</v>
      </c>
    </row>
    <row r="124" spans="3:3" x14ac:dyDescent="0.25">
      <c r="C124" s="32" t="s">
        <v>2674</v>
      </c>
    </row>
    <row r="125" spans="3:3" ht="60" x14ac:dyDescent="0.25">
      <c r="C125" s="371" t="s">
        <v>2675</v>
      </c>
    </row>
    <row r="127" spans="3:3" x14ac:dyDescent="0.25">
      <c r="C127" s="17" t="s">
        <v>2676</v>
      </c>
    </row>
    <row r="128" spans="3:3" x14ac:dyDescent="0.25">
      <c r="C128" t="s">
        <v>2677</v>
      </c>
    </row>
    <row r="129" spans="3:3" x14ac:dyDescent="0.25">
      <c r="C129" s="32" t="s">
        <v>2642</v>
      </c>
    </row>
    <row r="130" spans="3:3" ht="45" x14ac:dyDescent="0.25">
      <c r="C130" s="373" t="s">
        <v>2678</v>
      </c>
    </row>
    <row r="131" spans="3:3" ht="45" x14ac:dyDescent="0.25">
      <c r="C131" s="373" t="s">
        <v>2679</v>
      </c>
    </row>
    <row r="133" spans="3:3" x14ac:dyDescent="0.25">
      <c r="C133" s="32" t="s">
        <v>2615</v>
      </c>
    </row>
    <row r="134" spans="3:3" ht="45" x14ac:dyDescent="0.25">
      <c r="C134" s="373" t="s">
        <v>2680</v>
      </c>
    </row>
    <row r="135" spans="3:3" ht="45" x14ac:dyDescent="0.25">
      <c r="C135" s="373" t="s">
        <v>2681</v>
      </c>
    </row>
    <row r="137" spans="3:3" x14ac:dyDescent="0.25">
      <c r="C137" s="17" t="s">
        <v>2682</v>
      </c>
    </row>
    <row r="138" spans="3:3" x14ac:dyDescent="0.25">
      <c r="C138" t="s">
        <v>2683</v>
      </c>
    </row>
    <row r="139" spans="3:3" x14ac:dyDescent="0.25">
      <c r="C139" s="32" t="s">
        <v>2684</v>
      </c>
    </row>
    <row r="140" spans="3:3" ht="90" x14ac:dyDescent="0.25">
      <c r="C140" s="373" t="s">
        <v>2685</v>
      </c>
    </row>
    <row r="141" spans="3:3" ht="90" x14ac:dyDescent="0.25">
      <c r="C141" s="373" t="s">
        <v>2686</v>
      </c>
    </row>
    <row r="142" spans="3:3" x14ac:dyDescent="0.25">
      <c r="C142" s="32" t="s">
        <v>2615</v>
      </c>
    </row>
    <row r="143" spans="3:3" ht="90" x14ac:dyDescent="0.25">
      <c r="C143" s="373" t="s">
        <v>2687</v>
      </c>
    </row>
    <row r="144" spans="3:3" ht="90" x14ac:dyDescent="0.25">
      <c r="C144" s="373" t="s">
        <v>2688</v>
      </c>
    </row>
  </sheetData>
  <mergeCells count="2">
    <mergeCell ref="E1:H3"/>
    <mergeCell ref="B6:B52"/>
  </mergeCells>
  <hyperlinks>
    <hyperlink ref="C78" r:id="rId1" location="Overview" xr:uid="{3B067AD9-A3B2-4370-88DC-481649193D21}"/>
  </hyperlinks>
  <pageMargins left="0.7" right="0.7" top="0.75" bottom="0.75" header="0.3" footer="0.3"/>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C19" sqref="C19"/>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0"/>
      <c r="B1" s="51"/>
      <c r="C1" s="50"/>
      <c r="D1" s="430" t="s">
        <v>2290</v>
      </c>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5"/>
      <c r="I1" s="5"/>
      <c r="J1" s="5"/>
      <c r="K1" s="5"/>
      <c r="L1" s="5"/>
    </row>
    <row r="2" spans="1:12" ht="12.75" customHeight="1" x14ac:dyDescent="0.25">
      <c r="A2" s="50"/>
      <c r="B2" s="51"/>
      <c r="C2" s="50"/>
      <c r="D2" s="430"/>
      <c r="E2" s="427"/>
      <c r="F2" s="427"/>
      <c r="G2" s="427"/>
      <c r="H2" s="5"/>
      <c r="I2" s="5"/>
      <c r="J2" s="5"/>
      <c r="K2" s="5"/>
      <c r="L2" s="5"/>
    </row>
    <row r="3" spans="1:12" ht="12.75" customHeight="1" x14ac:dyDescent="0.25">
      <c r="A3" s="50"/>
      <c r="B3" s="51"/>
      <c r="C3" s="50"/>
      <c r="D3" s="430"/>
      <c r="E3" s="427"/>
      <c r="F3" s="427"/>
      <c r="G3" s="427"/>
      <c r="H3" s="5"/>
      <c r="I3" s="5"/>
      <c r="J3" s="5"/>
      <c r="K3" s="5"/>
      <c r="L3" s="5"/>
    </row>
    <row r="4" spans="1:12" s="3" customFormat="1" ht="12.75" customHeight="1" x14ac:dyDescent="0.25">
      <c r="A4" s="52"/>
      <c r="B4" s="4" t="s">
        <v>570</v>
      </c>
      <c r="C4" s="52"/>
      <c r="D4" s="52"/>
      <c r="E4" s="52"/>
      <c r="F4" s="52"/>
      <c r="G4" s="52"/>
      <c r="H4" s="52"/>
      <c r="I4" s="52"/>
      <c r="J4" s="52"/>
      <c r="K4" s="52"/>
      <c r="L4" s="52"/>
    </row>
    <row r="5" spans="1:12" ht="12.75" customHeight="1" x14ac:dyDescent="0.25">
      <c r="A5" s="50"/>
      <c r="B5" s="285"/>
      <c r="C5" s="50"/>
      <c r="D5" s="50"/>
      <c r="E5" s="50"/>
      <c r="F5" s="50"/>
      <c r="G5" s="50"/>
      <c r="H5" s="50"/>
      <c r="I5" s="50"/>
      <c r="J5" s="50"/>
      <c r="K5" s="50"/>
      <c r="L5" s="50"/>
    </row>
    <row r="6" spans="1:12" ht="37.5" customHeight="1" x14ac:dyDescent="0.25">
      <c r="A6" s="382" t="s">
        <v>2421</v>
      </c>
      <c r="B6" s="491" t="s">
        <v>2414</v>
      </c>
      <c r="C6" s="491"/>
      <c r="D6" s="491"/>
      <c r="E6" s="50"/>
      <c r="F6" s="50"/>
      <c r="G6" s="50"/>
      <c r="H6" s="50"/>
      <c r="I6" s="50"/>
      <c r="J6" s="50"/>
      <c r="K6" s="50"/>
      <c r="L6" s="50"/>
    </row>
    <row r="7" spans="1:12" ht="37.5" customHeight="1" x14ac:dyDescent="0.25">
      <c r="A7" s="382"/>
      <c r="B7" s="383" t="s">
        <v>2415</v>
      </c>
      <c r="C7" s="383"/>
      <c r="D7" s="383"/>
      <c r="E7" s="50"/>
      <c r="F7" s="50"/>
      <c r="G7" s="50"/>
      <c r="H7" s="50"/>
      <c r="I7" s="50"/>
      <c r="J7" s="50"/>
      <c r="K7" s="50"/>
      <c r="L7" s="50"/>
    </row>
    <row r="8" spans="1:12" ht="12.75" customHeight="1" x14ac:dyDescent="0.25">
      <c r="A8" s="50"/>
      <c r="B8" s="286"/>
      <c r="C8" s="286"/>
      <c r="D8" s="286"/>
      <c r="E8" s="50"/>
      <c r="F8" s="50"/>
      <c r="G8" s="50"/>
      <c r="H8" s="50"/>
      <c r="I8" s="50"/>
      <c r="J8" s="50"/>
      <c r="K8" s="50"/>
      <c r="L8" s="50"/>
    </row>
    <row r="9" spans="1:12" ht="12.75" customHeight="1" x14ac:dyDescent="0.25">
      <c r="A9" s="50"/>
      <c r="B9" s="290" t="s">
        <v>2425</v>
      </c>
      <c r="C9" s="286"/>
      <c r="D9" s="286"/>
      <c r="E9" s="50"/>
      <c r="F9" s="50"/>
      <c r="G9" s="50"/>
      <c r="H9" s="50"/>
      <c r="I9" s="50"/>
      <c r="J9" s="50"/>
      <c r="K9" s="50"/>
      <c r="L9" s="50"/>
    </row>
    <row r="10" spans="1:12" ht="12.75" customHeight="1" x14ac:dyDescent="0.25">
      <c r="A10" s="50"/>
      <c r="B10" s="287" t="s">
        <v>2416</v>
      </c>
      <c r="C10" s="286"/>
      <c r="D10" s="286"/>
      <c r="E10" s="50"/>
      <c r="F10" s="50"/>
      <c r="G10" s="50"/>
      <c r="H10" s="50"/>
      <c r="I10" s="50"/>
      <c r="J10" s="50"/>
      <c r="K10" s="50"/>
      <c r="L10" s="50"/>
    </row>
    <row r="11" spans="1:12" ht="12.75" customHeight="1" x14ac:dyDescent="0.25">
      <c r="A11" s="50"/>
      <c r="B11" s="288" t="s">
        <v>2417</v>
      </c>
      <c r="C11" s="286"/>
      <c r="D11" s="286"/>
      <c r="E11" s="50"/>
      <c r="F11" s="50"/>
      <c r="G11" s="50"/>
      <c r="H11" s="50"/>
      <c r="I11" s="50"/>
      <c r="J11" s="50"/>
      <c r="K11" s="50"/>
      <c r="L11" s="50"/>
    </row>
    <row r="12" spans="1:12" ht="12.75" customHeight="1" x14ac:dyDescent="0.25">
      <c r="A12" s="50"/>
      <c r="B12" s="288" t="s">
        <v>2418</v>
      </c>
      <c r="C12" s="286"/>
      <c r="D12" s="286"/>
      <c r="E12" s="50"/>
      <c r="F12" s="50"/>
      <c r="G12" s="50"/>
      <c r="H12" s="50"/>
      <c r="I12" s="50"/>
      <c r="J12" s="50"/>
      <c r="K12" s="50"/>
      <c r="L12" s="50"/>
    </row>
    <row r="13" spans="1:12" ht="12.75" customHeight="1" x14ac:dyDescent="0.25">
      <c r="A13" s="50"/>
      <c r="B13" s="288" t="s">
        <v>2419</v>
      </c>
      <c r="C13" s="286"/>
      <c r="D13" s="286"/>
      <c r="E13" s="50"/>
      <c r="F13" s="50"/>
      <c r="G13" s="50"/>
      <c r="H13" s="50"/>
      <c r="I13" s="50"/>
      <c r="J13" s="50"/>
      <c r="K13" s="50"/>
      <c r="L13" s="50"/>
    </row>
    <row r="14" spans="1:12" ht="12.75" customHeight="1" x14ac:dyDescent="0.25">
      <c r="A14" s="50"/>
      <c r="B14" s="289" t="s">
        <v>2420</v>
      </c>
      <c r="C14" s="50"/>
      <c r="D14" s="50"/>
      <c r="E14" s="50"/>
      <c r="F14" s="50"/>
      <c r="G14" s="50"/>
      <c r="H14" s="50"/>
      <c r="I14" s="50"/>
      <c r="J14" s="50"/>
      <c r="K14" s="50"/>
      <c r="L14" s="50"/>
    </row>
    <row r="16" spans="1:12" ht="15" customHeight="1" x14ac:dyDescent="0.25">
      <c r="A16" s="448" t="s">
        <v>571</v>
      </c>
      <c r="B16" s="448" t="s">
        <v>572</v>
      </c>
      <c r="C16" s="448" t="str">
        <f>IF('PL EN'!$B$1="Polski","Nazwa","Name")</f>
        <v>Nazwa</v>
      </c>
      <c r="D16" s="487" t="s">
        <v>1851</v>
      </c>
      <c r="E16" s="488"/>
      <c r="F16" s="448" t="s">
        <v>573</v>
      </c>
      <c r="G16" s="448" t="s">
        <v>383</v>
      </c>
      <c r="H16" s="50"/>
      <c r="I16" s="50"/>
      <c r="J16" s="50"/>
      <c r="K16" s="50"/>
      <c r="L16" s="50"/>
    </row>
    <row r="17" spans="1:12" ht="15" customHeight="1" x14ac:dyDescent="0.25">
      <c r="A17" s="448"/>
      <c r="B17" s="448"/>
      <c r="C17" s="448"/>
      <c r="D17" s="489"/>
      <c r="E17" s="490"/>
      <c r="F17" s="448"/>
      <c r="G17" s="448"/>
      <c r="H17" s="254"/>
      <c r="I17" s="50"/>
      <c r="J17" s="50"/>
      <c r="K17" s="50"/>
      <c r="L17" s="50"/>
    </row>
    <row r="18" spans="1:12" ht="30" customHeight="1" x14ac:dyDescent="0.25">
      <c r="A18" s="468" t="s">
        <v>562</v>
      </c>
      <c r="B18" s="117" t="s">
        <v>574</v>
      </c>
      <c r="C18" s="118" t="s">
        <v>574</v>
      </c>
      <c r="D18" s="458"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59"/>
      <c r="F18" s="118" t="str">
        <f>IF('PL EN'!$B$1="Polski","brak","none")</f>
        <v>brak</v>
      </c>
      <c r="G18" s="106" t="s">
        <v>758</v>
      </c>
      <c r="H18" s="252"/>
      <c r="I18" s="50"/>
      <c r="J18" s="50"/>
      <c r="K18" s="50"/>
      <c r="L18" s="50"/>
    </row>
    <row r="19" spans="1:12" ht="45" customHeight="1" x14ac:dyDescent="0.25">
      <c r="A19" s="476"/>
      <c r="B19" s="119" t="s">
        <v>575</v>
      </c>
      <c r="C19" s="120" t="s">
        <v>576</v>
      </c>
      <c r="D19" s="454"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55"/>
      <c r="F19" s="123" t="str">
        <f>IF('PL EN'!$B$1="Polski","brak","none")</f>
        <v>brak</v>
      </c>
      <c r="G19" s="107"/>
      <c r="H19" s="249"/>
      <c r="I19" s="50"/>
      <c r="J19" s="50"/>
      <c r="K19" s="50"/>
      <c r="L19" s="50"/>
    </row>
    <row r="20" spans="1:12" ht="75" customHeight="1" x14ac:dyDescent="0.25">
      <c r="A20" s="476"/>
      <c r="B20" s="119" t="str">
        <f>IF('PL EN'!$B$1="Polski","Display Dynamiczny","Dynamic Display")</f>
        <v>Display Dynamiczny</v>
      </c>
      <c r="C20" s="120" t="str">
        <f>IF('PL EN'!$B$1="Polski","Display Dynamiczny","Dynamic Display")</f>
        <v>Display Dynamiczny</v>
      </c>
      <c r="D20" s="466"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67"/>
      <c r="F20" s="122" t="str">
        <f>IF('PL EN'!$B$1="Polski","brak","none")</f>
        <v>brak</v>
      </c>
      <c r="G20" s="106" t="s">
        <v>758</v>
      </c>
      <c r="H20" s="252"/>
      <c r="I20" s="50"/>
      <c r="J20" s="50"/>
      <c r="K20" s="50"/>
      <c r="L20" s="50"/>
    </row>
    <row r="21" spans="1:12" ht="60" customHeight="1" x14ac:dyDescent="0.25">
      <c r="A21" s="476"/>
      <c r="B21" s="119" t="str">
        <f>IF('PL EN'!$B$1="Polski","Mailing Dynamiczny","Dynamic Mailing")</f>
        <v>Mailing Dynamiczny</v>
      </c>
      <c r="C21" s="120" t="str">
        <f>IF('PL EN'!$B$1="Polski","Mailing Dynamiczny","Dynamic Mailing")</f>
        <v>Mailing Dynamiczny</v>
      </c>
      <c r="D21" s="454"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55"/>
      <c r="F21" s="120" t="s">
        <v>416</v>
      </c>
      <c r="G21" s="107" t="s">
        <v>758</v>
      </c>
      <c r="H21" s="255"/>
      <c r="I21" s="50"/>
      <c r="J21" s="50"/>
      <c r="K21" s="50"/>
      <c r="L21" s="50"/>
    </row>
    <row r="22" spans="1:12" ht="60" customHeight="1" x14ac:dyDescent="0.25">
      <c r="A22" s="476"/>
      <c r="B22" s="119" t="s">
        <v>735</v>
      </c>
      <c r="C22" s="120" t="s">
        <v>577</v>
      </c>
      <c r="D22" s="454" t="s">
        <v>578</v>
      </c>
      <c r="E22" s="455"/>
      <c r="F22" s="120" t="s">
        <v>416</v>
      </c>
      <c r="G22" s="63"/>
      <c r="H22" s="255"/>
      <c r="I22" s="50"/>
      <c r="J22" s="50"/>
      <c r="K22" s="50"/>
      <c r="L22" s="50"/>
    </row>
    <row r="23" spans="1:12" ht="75" customHeight="1" x14ac:dyDescent="0.25">
      <c r="A23" s="469"/>
      <c r="B23" s="103" t="s">
        <v>579</v>
      </c>
      <c r="C23" s="115" t="s">
        <v>579</v>
      </c>
      <c r="D23" s="456" t="s">
        <v>1861</v>
      </c>
      <c r="E23" s="457"/>
      <c r="F23" s="115" t="s">
        <v>416</v>
      </c>
      <c r="G23" s="108" t="s">
        <v>758</v>
      </c>
      <c r="H23" s="256"/>
      <c r="I23" s="50"/>
      <c r="J23" s="50"/>
      <c r="K23" s="50"/>
      <c r="L23" s="50"/>
    </row>
    <row r="24" spans="1:12" ht="105" customHeight="1" x14ac:dyDescent="0.25">
      <c r="A24" s="468" t="s">
        <v>2302</v>
      </c>
      <c r="B24" s="117" t="s">
        <v>580</v>
      </c>
      <c r="C24" s="124"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58" t="s">
        <v>1864</v>
      </c>
      <c r="E24" s="459"/>
      <c r="F24" s="78" t="s">
        <v>581</v>
      </c>
      <c r="G24" s="63"/>
      <c r="H24" s="249"/>
      <c r="I24" s="50"/>
      <c r="J24" s="50" t="s">
        <v>556</v>
      </c>
      <c r="K24" s="50"/>
      <c r="L24" s="50"/>
    </row>
    <row r="25" spans="1:12" ht="30" customHeight="1" x14ac:dyDescent="0.25">
      <c r="A25" s="469"/>
      <c r="B25" s="103" t="str">
        <f>IF('PL EN'!$B$1="Polski","Zajawka Natywna","Native Lead")</f>
        <v>Zajawka Natywna</v>
      </c>
      <c r="C25" s="115" t="str">
        <f>IF('PL EN'!$B$1="Polski","Zajawka Natywna","Native Lead")</f>
        <v>Zajawka Natywna</v>
      </c>
      <c r="D25" s="460"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61"/>
      <c r="F25" s="115" t="s">
        <v>414</v>
      </c>
      <c r="G25" s="23"/>
      <c r="H25" s="255"/>
      <c r="I25" s="50"/>
      <c r="J25" s="50"/>
      <c r="K25" s="50"/>
      <c r="L25" s="50"/>
    </row>
    <row r="26" spans="1:12" ht="37.5" customHeight="1" x14ac:dyDescent="0.25">
      <c r="A26" s="468" t="s">
        <v>2303</v>
      </c>
      <c r="B26" s="468" t="s">
        <v>2395</v>
      </c>
      <c r="C26" s="451" t="s">
        <v>2300</v>
      </c>
      <c r="D26" s="462" t="s">
        <v>2301</v>
      </c>
      <c r="E26" s="463"/>
      <c r="F26" s="451" t="s">
        <v>414</v>
      </c>
      <c r="G26" s="105" t="s">
        <v>2228</v>
      </c>
      <c r="H26" s="50"/>
      <c r="I26" s="50"/>
      <c r="J26" s="50"/>
      <c r="K26" s="50"/>
      <c r="L26" s="50"/>
    </row>
    <row r="27" spans="1:12" ht="37.5" customHeight="1" x14ac:dyDescent="0.25">
      <c r="A27" s="476"/>
      <c r="B27" s="476"/>
      <c r="C27" s="452"/>
      <c r="D27" s="464"/>
      <c r="E27" s="465"/>
      <c r="F27" s="452"/>
      <c r="G27" s="106" t="s">
        <v>2229</v>
      </c>
      <c r="H27" s="50"/>
      <c r="I27" s="50"/>
      <c r="J27" s="50"/>
      <c r="K27" s="50"/>
      <c r="L27" s="50"/>
    </row>
    <row r="28" spans="1:12" ht="37.5" customHeight="1" x14ac:dyDescent="0.25">
      <c r="A28" s="476"/>
      <c r="B28" s="476"/>
      <c r="C28" s="452"/>
      <c r="D28" s="464"/>
      <c r="E28" s="465"/>
      <c r="F28" s="452"/>
      <c r="G28" s="106" t="s">
        <v>2227</v>
      </c>
      <c r="H28" s="50"/>
      <c r="I28" s="50"/>
      <c r="J28" s="50"/>
      <c r="K28" s="50"/>
      <c r="L28" s="50"/>
    </row>
    <row r="29" spans="1:12" ht="37.5" customHeight="1" x14ac:dyDescent="0.25">
      <c r="A29" s="476"/>
      <c r="B29" s="476"/>
      <c r="C29" s="452"/>
      <c r="D29" s="464"/>
      <c r="E29" s="465"/>
      <c r="F29" s="452"/>
      <c r="G29" s="106" t="s">
        <v>2226</v>
      </c>
      <c r="H29" s="50"/>
      <c r="I29" s="50"/>
      <c r="J29" s="50"/>
      <c r="K29" s="50"/>
      <c r="L29" s="50"/>
    </row>
    <row r="30" spans="1:12" ht="37.5" customHeight="1" x14ac:dyDescent="0.25">
      <c r="A30" s="476"/>
      <c r="B30" s="476"/>
      <c r="C30" s="452"/>
      <c r="D30" s="464"/>
      <c r="E30" s="465"/>
      <c r="F30" s="452"/>
      <c r="G30" s="106" t="s">
        <v>2225</v>
      </c>
      <c r="H30" s="50"/>
      <c r="I30" s="50"/>
      <c r="J30" s="50"/>
      <c r="K30" s="50"/>
      <c r="L30" s="50"/>
    </row>
    <row r="31" spans="1:12" ht="37.5" customHeight="1" x14ac:dyDescent="0.25">
      <c r="A31" s="476"/>
      <c r="B31" s="486"/>
      <c r="C31" s="453"/>
      <c r="D31" s="466"/>
      <c r="E31" s="467"/>
      <c r="F31" s="453"/>
      <c r="G31" s="106" t="s">
        <v>2224</v>
      </c>
      <c r="H31" s="254"/>
      <c r="I31" s="50"/>
      <c r="J31" s="50"/>
      <c r="K31" s="50"/>
      <c r="L31" s="50"/>
    </row>
    <row r="32" spans="1:12" ht="45" customHeight="1" x14ac:dyDescent="0.25">
      <c r="A32" s="476"/>
      <c r="B32" s="119" t="str">
        <f>IF('PL EN'!$B$1="Polski","Display Statyczny Premium","Premium Static Display")</f>
        <v>Display Statyczny Premium</v>
      </c>
      <c r="C32" s="473" t="s">
        <v>582</v>
      </c>
      <c r="D32" s="481" t="s">
        <v>2219</v>
      </c>
      <c r="E32" s="482"/>
      <c r="F32" s="473" t="s">
        <v>2220</v>
      </c>
      <c r="G32" s="106" t="s">
        <v>758</v>
      </c>
      <c r="H32" s="249"/>
      <c r="I32" s="50"/>
      <c r="J32" s="50"/>
      <c r="K32" s="50"/>
      <c r="L32" s="50"/>
    </row>
    <row r="33" spans="1:10" ht="45" customHeight="1" x14ac:dyDescent="0.25">
      <c r="A33" s="476"/>
      <c r="B33" s="125" t="str">
        <f>IF('PL EN'!$B$1="Polski","Display Statyczny","Static Display")</f>
        <v>Display Statyczny</v>
      </c>
      <c r="C33" s="474"/>
      <c r="D33" s="464"/>
      <c r="E33" s="465"/>
      <c r="F33" s="474"/>
      <c r="G33" s="107" t="s">
        <v>758</v>
      </c>
      <c r="H33" s="249"/>
      <c r="I33" s="50"/>
      <c r="J33" s="50"/>
    </row>
    <row r="34" spans="1:10" ht="45" customHeight="1" x14ac:dyDescent="0.25">
      <c r="A34" s="476"/>
      <c r="B34" s="119" t="s">
        <v>583</v>
      </c>
      <c r="C34" s="475"/>
      <c r="D34" s="466"/>
      <c r="E34" s="467"/>
      <c r="F34" s="475"/>
      <c r="G34" s="107" t="s">
        <v>758</v>
      </c>
      <c r="H34" s="252"/>
      <c r="I34" s="50"/>
      <c r="J34" s="50"/>
    </row>
    <row r="35" spans="1:10" ht="90" customHeight="1" x14ac:dyDescent="0.25">
      <c r="A35" s="476"/>
      <c r="B35" s="125" t="s">
        <v>584</v>
      </c>
      <c r="C35" s="77" t="s">
        <v>1863</v>
      </c>
      <c r="D35" s="454"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55"/>
      <c r="F35" s="122" t="s">
        <v>585</v>
      </c>
      <c r="G35" s="63"/>
      <c r="H35" s="254"/>
      <c r="I35" s="50"/>
      <c r="J35" s="50"/>
    </row>
    <row r="36" spans="1:10" ht="195" customHeight="1" x14ac:dyDescent="0.25">
      <c r="A36" s="476"/>
      <c r="B36" s="125" t="s">
        <v>2566</v>
      </c>
      <c r="C36" s="122" t="s">
        <v>2566</v>
      </c>
      <c r="D36" s="454" t="s">
        <v>2567</v>
      </c>
      <c r="E36" s="455"/>
      <c r="F36" s="122" t="s">
        <v>2142</v>
      </c>
      <c r="G36" s="107" t="s">
        <v>758</v>
      </c>
      <c r="H36" s="249"/>
      <c r="I36" s="50"/>
      <c r="J36" s="50"/>
    </row>
    <row r="37" spans="1:10" ht="30" customHeight="1" x14ac:dyDescent="0.25">
      <c r="A37" s="476"/>
      <c r="B37" s="125" t="s">
        <v>1862</v>
      </c>
      <c r="C37" s="122" t="s">
        <v>1862</v>
      </c>
      <c r="D37" s="454" t="s">
        <v>1852</v>
      </c>
      <c r="E37" s="455"/>
      <c r="F37" s="122"/>
      <c r="G37" s="15"/>
      <c r="H37" s="50"/>
      <c r="I37" s="50"/>
      <c r="J37" s="50"/>
    </row>
    <row r="38" spans="1:10" ht="75" customHeight="1" x14ac:dyDescent="0.25">
      <c r="A38" s="476"/>
      <c r="B38" s="125" t="s">
        <v>1850</v>
      </c>
      <c r="C38" s="122" t="s">
        <v>1850</v>
      </c>
      <c r="D38" s="454" t="s">
        <v>2176</v>
      </c>
      <c r="E38" s="455"/>
      <c r="F38" s="122"/>
      <c r="G38" s="15"/>
      <c r="H38" s="50"/>
      <c r="I38" s="50"/>
      <c r="J38" s="50"/>
    </row>
    <row r="39" spans="1:10" ht="60" customHeight="1" x14ac:dyDescent="0.25">
      <c r="A39" s="469"/>
      <c r="B39" s="209" t="s">
        <v>1846</v>
      </c>
      <c r="C39" s="123" t="s">
        <v>1847</v>
      </c>
      <c r="D39" s="456" t="s">
        <v>1849</v>
      </c>
      <c r="E39" s="457"/>
      <c r="F39" s="97" t="s">
        <v>1848</v>
      </c>
      <c r="G39" s="64"/>
      <c r="H39" s="254"/>
      <c r="I39" s="50"/>
      <c r="J39" s="50"/>
    </row>
    <row r="40" spans="1:10" ht="60" customHeight="1" x14ac:dyDescent="0.25">
      <c r="A40" s="468" t="s">
        <v>2304</v>
      </c>
      <c r="B40" s="117" t="str">
        <f>IF('PL EN'!$B$1="Polski","Banner Skalowany","Scalable Banner")</f>
        <v>Banner Skalowany</v>
      </c>
      <c r="C40" s="118" t="str">
        <f>IF('PL EN'!$B$1="Polski","Banner Skalowany","Scalable Banner")</f>
        <v>Banner Skalowany</v>
      </c>
      <c r="D40" s="477" t="s">
        <v>395</v>
      </c>
      <c r="E40" s="478"/>
      <c r="F40" s="118" t="s">
        <v>586</v>
      </c>
      <c r="G40" s="106" t="s">
        <v>758</v>
      </c>
      <c r="H40" s="249"/>
      <c r="I40" s="50"/>
      <c r="J40" s="50"/>
    </row>
    <row r="41" spans="1:10" ht="60" customHeight="1" x14ac:dyDescent="0.25">
      <c r="A41" s="476"/>
      <c r="B41" s="119" t="s">
        <v>759</v>
      </c>
      <c r="C41" s="120" t="s">
        <v>759</v>
      </c>
      <c r="D41" s="454" t="s">
        <v>2174</v>
      </c>
      <c r="E41" s="455"/>
      <c r="F41" s="120" t="s">
        <v>2175</v>
      </c>
      <c r="G41" s="106" t="s">
        <v>758</v>
      </c>
      <c r="H41" s="249"/>
      <c r="I41" s="50"/>
      <c r="J41" s="50"/>
    </row>
    <row r="42" spans="1:10" ht="30" customHeight="1" x14ac:dyDescent="0.25">
      <c r="A42" s="476"/>
      <c r="B42" s="119" t="s">
        <v>512</v>
      </c>
      <c r="C42" s="120" t="s">
        <v>512</v>
      </c>
      <c r="D42" s="479" t="s">
        <v>441</v>
      </c>
      <c r="E42" s="480"/>
      <c r="F42" s="121" t="s">
        <v>2173</v>
      </c>
      <c r="G42" s="106" t="s">
        <v>758</v>
      </c>
      <c r="H42" s="252"/>
      <c r="I42" s="50"/>
      <c r="J42" s="50"/>
    </row>
    <row r="43" spans="1:10" ht="30" customHeight="1" x14ac:dyDescent="0.25">
      <c r="A43" s="476"/>
      <c r="B43" s="125" t="s">
        <v>504</v>
      </c>
      <c r="C43" s="122" t="s">
        <v>504</v>
      </c>
      <c r="D43" s="479" t="s">
        <v>435</v>
      </c>
      <c r="E43" s="480"/>
      <c r="F43" s="122" t="s">
        <v>586</v>
      </c>
      <c r="G43" s="107" t="s">
        <v>758</v>
      </c>
      <c r="H43" s="249"/>
      <c r="I43" s="50"/>
      <c r="J43" s="50"/>
    </row>
    <row r="44" spans="1:10" ht="30" customHeight="1" x14ac:dyDescent="0.25">
      <c r="A44" s="476"/>
      <c r="B44" s="125" t="str">
        <f>IF('PL EN'!$B$1="Polski","Rectangle Skalowany","Scalable Rectangle")</f>
        <v>Rectangle Skalowany</v>
      </c>
      <c r="C44" s="122" t="str">
        <f>IF('PL EN'!$B$1="Polski","Rectangle Skalowany","Scalable Rectangle")</f>
        <v>Rectangle Skalowany</v>
      </c>
      <c r="D44" s="479" t="s">
        <v>587</v>
      </c>
      <c r="E44" s="480"/>
      <c r="F44" s="122" t="s">
        <v>586</v>
      </c>
      <c r="G44" s="106" t="s">
        <v>758</v>
      </c>
      <c r="H44" s="249"/>
      <c r="I44" s="50"/>
      <c r="J44" s="50"/>
    </row>
    <row r="45" spans="1:10" ht="30" customHeight="1" x14ac:dyDescent="0.25">
      <c r="A45" s="469"/>
      <c r="B45" s="103" t="str">
        <f>IF('PL EN'!$B$1="Polski","Karuzela","Carousel")</f>
        <v>Karuzela</v>
      </c>
      <c r="C45" s="116" t="s">
        <v>504</v>
      </c>
      <c r="D45" s="456"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57"/>
      <c r="F45" s="115" t="s">
        <v>585</v>
      </c>
      <c r="G45" s="108" t="s">
        <v>758</v>
      </c>
      <c r="H45" s="249"/>
      <c r="I45" s="50"/>
      <c r="J45" s="50"/>
    </row>
    <row r="46" spans="1:10" ht="30" customHeight="1" x14ac:dyDescent="0.25">
      <c r="A46" s="483" t="str">
        <f>IF('PL EN'!$B$1="Polski","Poczta¹","Mail¹")</f>
        <v>Poczta¹</v>
      </c>
      <c r="B46" s="126" t="s">
        <v>545</v>
      </c>
      <c r="C46" s="118" t="str">
        <f>IF('PL EN'!$B$1="Polski","Mailing Statyczny","Static Mailing")</f>
        <v>Mailing Statyczny</v>
      </c>
      <c r="D46" s="462" t="str">
        <f>IF('PL EN'!$B$1="Polski",CONCATENATE("HTML (z elementami graficznymi), tryb kodowania: UTF-8",CHAR(10),"Umieszczenie parametrów 'cid:' i 'KLIK'",CHAR(10),"Kreacja w całości klikalna",CHAR(10),"Niezbędne dane: nadawca, tytuł (rekomendacja do 80 znaków), stopka"),CONCATENATE("HTML (with graphic items), coding mode: UTF-8",CHAR(10),"'cid:' and 'KLIK' parameter placement",CHAR(10),"Fully clickable content",CHAR(10),"Required details: sender, title, footnote"))</f>
        <v>HTML (z elementami graficznymi), tryb kodowania: UTF-8
Umieszczenie parametrów 'cid:' i 'KLIK'
Kreacja w całości klikalna
Niezbędne dane: nadawca, tytuł (rekomendacja do 80 znaków), stopka</v>
      </c>
      <c r="E46" s="463"/>
      <c r="F46" s="449" t="s">
        <v>416</v>
      </c>
      <c r="G46" s="106" t="s">
        <v>758</v>
      </c>
      <c r="H46" s="249"/>
      <c r="I46" s="50"/>
      <c r="J46" s="50"/>
    </row>
    <row r="47" spans="1:10" ht="30" customHeight="1" x14ac:dyDescent="0.25">
      <c r="A47" s="484"/>
      <c r="B47" s="127" t="s">
        <v>545</v>
      </c>
      <c r="C47" s="120" t="str">
        <f>IF('PL EN'!$B$1="Polski","Mailing - Zakładka Oferty","Mailing - Offer Tab")</f>
        <v>Mailing - Zakładka Oferty</v>
      </c>
      <c r="D47" s="466"/>
      <c r="E47" s="467"/>
      <c r="F47" s="450"/>
      <c r="G47" s="15"/>
      <c r="H47" s="50"/>
      <c r="I47" s="50"/>
      <c r="J47" s="50"/>
    </row>
    <row r="48" spans="1:10" ht="75" customHeight="1" x14ac:dyDescent="0.25">
      <c r="A48" s="484"/>
      <c r="B48" s="128" t="s">
        <v>474</v>
      </c>
      <c r="C48" s="77" t="s">
        <v>474</v>
      </c>
      <c r="D48" s="454"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55"/>
      <c r="F48" s="122" t="s">
        <v>502</v>
      </c>
      <c r="G48" s="107" t="s">
        <v>758</v>
      </c>
      <c r="H48" s="254"/>
      <c r="I48" s="50"/>
      <c r="J48" s="50"/>
    </row>
    <row r="49" spans="1:10" ht="129" customHeight="1" x14ac:dyDescent="0.25">
      <c r="A49" s="485"/>
      <c r="B49" s="104" t="str">
        <f>IF('PL EN'!$B$1="Polski","Poczta CPC","CPC Mail")</f>
        <v>Poczta CPC</v>
      </c>
      <c r="C49" s="116"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94" t="s">
        <v>2201</v>
      </c>
      <c r="E49" s="495"/>
      <c r="F49" s="116" t="s">
        <v>2202</v>
      </c>
      <c r="G49" s="106"/>
      <c r="H49" s="249"/>
      <c r="I49" s="50"/>
      <c r="J49" s="50"/>
    </row>
    <row r="50" spans="1:10" ht="30" customHeight="1" x14ac:dyDescent="0.25">
      <c r="A50" s="468" t="s">
        <v>588</v>
      </c>
      <c r="B50" s="117" t="s">
        <v>589</v>
      </c>
      <c r="C50" s="474"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62"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63"/>
      <c r="F50" s="474" t="str">
        <f>IF('PL EN'!$B$1="Polski",CONCATENATE("brak",CHAR(10),"60 kB",CHAR(10),"60 kB"),CONCATENATE("none",CHAR(10),"60 kB",CHAR(10),"60 kB"))</f>
        <v>brak
60 kB
60 kB</v>
      </c>
      <c r="G50" s="105" t="s">
        <v>758</v>
      </c>
      <c r="H50" s="249"/>
      <c r="I50" s="50"/>
      <c r="J50" s="50"/>
    </row>
    <row r="51" spans="1:10" ht="30" customHeight="1" x14ac:dyDescent="0.25">
      <c r="A51" s="469"/>
      <c r="B51" s="103" t="s">
        <v>590</v>
      </c>
      <c r="C51" s="474"/>
      <c r="D51" s="492"/>
      <c r="E51" s="493"/>
      <c r="F51" s="474"/>
      <c r="G51" s="64"/>
      <c r="H51" s="255"/>
      <c r="I51" s="50"/>
      <c r="J51" s="50"/>
    </row>
    <row r="52" spans="1:10" ht="97.5" customHeight="1" x14ac:dyDescent="0.25">
      <c r="A52" s="468" t="s">
        <v>591</v>
      </c>
      <c r="B52" s="117" t="s">
        <v>592</v>
      </c>
      <c r="C52" s="129" t="s">
        <v>738</v>
      </c>
      <c r="D52" s="458" t="s">
        <v>593</v>
      </c>
      <c r="E52" s="459"/>
      <c r="F52" s="118" t="s">
        <v>398</v>
      </c>
      <c r="G52" s="13"/>
      <c r="H52" s="255"/>
      <c r="I52" s="50"/>
      <c r="J52" s="50"/>
    </row>
    <row r="53" spans="1:10" ht="30" customHeight="1" x14ac:dyDescent="0.25">
      <c r="A53" s="469"/>
      <c r="B53" s="103" t="s">
        <v>594</v>
      </c>
      <c r="C53" s="470" t="s">
        <v>1865</v>
      </c>
      <c r="D53" s="471"/>
      <c r="E53" s="471"/>
      <c r="F53" s="472"/>
      <c r="G53" s="108" t="s">
        <v>758</v>
      </c>
      <c r="H53" s="249"/>
      <c r="I53" s="50"/>
      <c r="J53" s="50"/>
    </row>
    <row r="54" spans="1:10" ht="30" customHeight="1" x14ac:dyDescent="0.25">
      <c r="A54" s="36" t="s">
        <v>595</v>
      </c>
      <c r="B54" s="36" t="s">
        <v>596</v>
      </c>
      <c r="C54" s="445" t="s">
        <v>597</v>
      </c>
      <c r="D54" s="446"/>
      <c r="E54" s="446"/>
      <c r="F54" s="447"/>
      <c r="G54" s="24"/>
    </row>
    <row r="55" spans="1:10" ht="15" customHeight="1" x14ac:dyDescent="0.25"/>
    <row r="56" spans="1:10" x14ac:dyDescent="0.25">
      <c r="A56" s="248" t="s">
        <v>2305</v>
      </c>
    </row>
  </sheetData>
  <autoFilter ref="B16:B17" xr:uid="{00000000-0009-0000-0000-000002000000}"/>
  <mergeCells count="54">
    <mergeCell ref="D50:E51"/>
    <mergeCell ref="D52:E52"/>
    <mergeCell ref="D44:E44"/>
    <mergeCell ref="D45:E45"/>
    <mergeCell ref="D46:E47"/>
    <mergeCell ref="D49:E49"/>
    <mergeCell ref="E1:G3"/>
    <mergeCell ref="D16:E17"/>
    <mergeCell ref="D18:E18"/>
    <mergeCell ref="D19:E19"/>
    <mergeCell ref="D20:E20"/>
    <mergeCell ref="D1:D3"/>
    <mergeCell ref="G16:G17"/>
    <mergeCell ref="B6:D6"/>
    <mergeCell ref="B7:D7"/>
    <mergeCell ref="A16:A17"/>
    <mergeCell ref="B16:B17"/>
    <mergeCell ref="A46:A49"/>
    <mergeCell ref="A18:A23"/>
    <mergeCell ref="A24:A25"/>
    <mergeCell ref="A26:A39"/>
    <mergeCell ref="B26:B31"/>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9"/>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28" customWidth="1"/>
    <col min="2" max="2" width="28.5703125" style="229" customWidth="1"/>
    <col min="3" max="3" width="85.7109375" style="228" customWidth="1"/>
    <col min="4" max="4" width="18.5703125" style="228" customWidth="1"/>
    <col min="5" max="5" width="27.140625" style="228" customWidth="1"/>
    <col min="6" max="6" width="21.42578125" style="228" customWidth="1"/>
    <col min="7" max="7" width="200.85546875" style="228" customWidth="1"/>
    <col min="8" max="8" width="200.7109375" style="228" customWidth="1"/>
    <col min="9" max="10" width="9.140625" style="228" customWidth="1"/>
    <col min="11" max="16384" width="9.140625" style="228"/>
  </cols>
  <sheetData>
    <row r="1" spans="1:13" ht="12.75" customHeight="1" x14ac:dyDescent="0.25">
      <c r="C1" s="430" t="s">
        <v>2290</v>
      </c>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row>
    <row r="2" spans="1:13" ht="12.75" customHeight="1" x14ac:dyDescent="0.25">
      <c r="C2" s="498"/>
      <c r="D2" s="5"/>
      <c r="E2" s="427"/>
      <c r="F2" s="427"/>
      <c r="G2" s="427"/>
      <c r="H2" s="427"/>
      <c r="I2" s="5"/>
      <c r="J2" s="5"/>
      <c r="K2" s="5"/>
      <c r="L2" s="5"/>
    </row>
    <row r="3" spans="1:13" ht="12.75" customHeight="1" x14ac:dyDescent="0.25">
      <c r="C3" s="498"/>
      <c r="D3" s="5"/>
      <c r="E3" s="427"/>
      <c r="F3" s="427"/>
      <c r="G3" s="427"/>
      <c r="H3" s="427"/>
      <c r="I3" s="5"/>
      <c r="J3" s="5"/>
      <c r="K3" s="5"/>
      <c r="L3" s="5"/>
    </row>
    <row r="4" spans="1:13" s="230" customFormat="1" ht="12.75" customHeight="1" x14ac:dyDescent="0.25">
      <c r="B4" s="4" t="s">
        <v>2079</v>
      </c>
    </row>
    <row r="5" spans="1:13" s="66" customFormat="1" ht="12.75" customHeight="1" x14ac:dyDescent="0.25">
      <c r="B5" s="285"/>
      <c r="C5" s="285"/>
      <c r="D5" s="285"/>
      <c r="E5" s="285"/>
    </row>
    <row r="6" spans="1:13" s="66" customFormat="1" ht="22.5" customHeight="1" x14ac:dyDescent="0.25">
      <c r="A6" s="382" t="s">
        <v>2421</v>
      </c>
      <c r="B6" s="433"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433"/>
      <c r="D6" s="433"/>
      <c r="E6" s="433"/>
      <c r="F6" s="433"/>
      <c r="G6" s="433"/>
      <c r="H6" s="331"/>
      <c r="I6" s="330"/>
      <c r="J6" s="330"/>
      <c r="K6" s="330"/>
      <c r="L6" s="330"/>
      <c r="M6" s="330"/>
    </row>
    <row r="7" spans="1:13" s="66" customFormat="1" ht="22.5" customHeight="1" x14ac:dyDescent="0.25">
      <c r="A7" s="382"/>
      <c r="B7" s="433"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433"/>
      <c r="D7" s="433"/>
      <c r="E7" s="433"/>
      <c r="F7" s="433"/>
      <c r="G7" s="433"/>
      <c r="H7" s="331"/>
      <c r="I7" s="330"/>
      <c r="J7" s="330"/>
      <c r="K7" s="330"/>
      <c r="L7" s="330"/>
      <c r="M7" s="330"/>
    </row>
    <row r="8" spans="1:13" s="66" customFormat="1" ht="22.5" customHeight="1" x14ac:dyDescent="0.25">
      <c r="A8" s="382"/>
      <c r="B8" s="433"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433"/>
      <c r="D8" s="433"/>
      <c r="E8" s="433"/>
      <c r="F8" s="433"/>
      <c r="G8" s="433"/>
      <c r="H8" s="331"/>
      <c r="I8" s="330"/>
      <c r="J8" s="330"/>
      <c r="K8" s="330"/>
      <c r="L8" s="330"/>
      <c r="M8" s="330"/>
    </row>
    <row r="10" spans="1:13" ht="15" customHeight="1" x14ac:dyDescent="0.25">
      <c r="A10" s="448" t="s">
        <v>571</v>
      </c>
      <c r="B10" s="448" t="s">
        <v>572</v>
      </c>
      <c r="C10" s="496" t="str">
        <f>IF('PL EN'!$B$1="Polski","Opis funkcjonalności","Description of functionality")</f>
        <v>Opis funkcjonalności</v>
      </c>
      <c r="D10" s="448" t="str">
        <f>IF('PL EN'!$B$1="Polski","Wersja serwisu","Website version")</f>
        <v>Wersja serwisu</v>
      </c>
      <c r="E10" s="448" t="str">
        <f>IF('PL EN'!$B$1="Polski","Miejsce emisji","Emission place")</f>
        <v>Miejsce emisji</v>
      </c>
      <c r="F10" s="496" t="str">
        <f>IF('PL EN'!$B$1="Polski","Przykład","Example")</f>
        <v>Przykład</v>
      </c>
      <c r="G10" s="496" t="s">
        <v>2055</v>
      </c>
      <c r="H10" s="496" t="s">
        <v>2436</v>
      </c>
    </row>
    <row r="11" spans="1:13" ht="15" customHeight="1" x14ac:dyDescent="0.25">
      <c r="A11" s="448"/>
      <c r="B11" s="448"/>
      <c r="C11" s="497"/>
      <c r="D11" s="448"/>
      <c r="E11" s="448"/>
      <c r="F11" s="497"/>
      <c r="G11" s="497"/>
      <c r="H11" s="497"/>
    </row>
    <row r="12" spans="1:13" ht="60" customHeight="1" x14ac:dyDescent="0.25">
      <c r="A12" s="503" t="s">
        <v>2056</v>
      </c>
      <c r="B12" s="307" t="s">
        <v>2057</v>
      </c>
      <c r="C12" s="295" t="s">
        <v>2058</v>
      </c>
      <c r="D12" s="294" t="s">
        <v>5</v>
      </c>
      <c r="E12" s="294" t="s">
        <v>665</v>
      </c>
      <c r="F12" s="308" t="s">
        <v>758</v>
      </c>
      <c r="G12" s="308" t="s">
        <v>2059</v>
      </c>
      <c r="H12" s="308" t="s">
        <v>2059</v>
      </c>
    </row>
    <row r="13" spans="1:13" ht="60" customHeight="1" x14ac:dyDescent="0.25">
      <c r="A13" s="504"/>
      <c r="B13" s="307" t="s">
        <v>2060</v>
      </c>
      <c r="C13" s="309" t="s">
        <v>2061</v>
      </c>
      <c r="D13" s="310" t="s">
        <v>5</v>
      </c>
      <c r="E13" s="294" t="s">
        <v>663</v>
      </c>
      <c r="F13" s="311" t="s">
        <v>758</v>
      </c>
      <c r="G13" s="308" t="s">
        <v>2059</v>
      </c>
      <c r="H13" s="308" t="s">
        <v>2059</v>
      </c>
    </row>
    <row r="14" spans="1:13" ht="60" customHeight="1" x14ac:dyDescent="0.25">
      <c r="A14" s="504"/>
      <c r="B14" s="307" t="s">
        <v>2060</v>
      </c>
      <c r="C14" s="309" t="s">
        <v>2061</v>
      </c>
      <c r="D14" s="310" t="s">
        <v>45</v>
      </c>
      <c r="E14" s="294" t="s">
        <v>663</v>
      </c>
      <c r="F14" s="311" t="s">
        <v>758</v>
      </c>
      <c r="G14" s="308" t="s">
        <v>2059</v>
      </c>
      <c r="H14" s="308" t="s">
        <v>2059</v>
      </c>
      <c r="I14" s="314"/>
    </row>
    <row r="15" spans="1:13" ht="60" customHeight="1" x14ac:dyDescent="0.25">
      <c r="A15" s="504"/>
      <c r="B15" s="307" t="s">
        <v>2062</v>
      </c>
      <c r="C15" s="309" t="s">
        <v>2063</v>
      </c>
      <c r="D15" s="310" t="s">
        <v>5</v>
      </c>
      <c r="E15" s="294" t="s">
        <v>663</v>
      </c>
      <c r="F15" s="311" t="s">
        <v>758</v>
      </c>
      <c r="G15" s="308" t="s">
        <v>2059</v>
      </c>
      <c r="H15" s="308" t="s">
        <v>2059</v>
      </c>
      <c r="I15" s="319"/>
    </row>
    <row r="16" spans="1:13" ht="60" customHeight="1" x14ac:dyDescent="0.25">
      <c r="A16" s="504"/>
      <c r="B16" s="307" t="s">
        <v>2062</v>
      </c>
      <c r="C16" s="295" t="s">
        <v>2064</v>
      </c>
      <c r="D16" s="310" t="s">
        <v>45</v>
      </c>
      <c r="E16" s="294" t="s">
        <v>663</v>
      </c>
      <c r="F16" s="312" t="s">
        <v>758</v>
      </c>
      <c r="G16" s="308" t="s">
        <v>2059</v>
      </c>
      <c r="H16" s="308" t="s">
        <v>2059</v>
      </c>
      <c r="I16" s="320"/>
    </row>
    <row r="17" spans="1:16" ht="67.5" customHeight="1" x14ac:dyDescent="0.25">
      <c r="A17" s="504"/>
      <c r="B17" s="307" t="s">
        <v>2065</v>
      </c>
      <c r="C17" s="295" t="s">
        <v>2080</v>
      </c>
      <c r="D17" s="310" t="s">
        <v>507</v>
      </c>
      <c r="E17" s="294" t="s">
        <v>70</v>
      </c>
      <c r="F17" s="311" t="s">
        <v>758</v>
      </c>
      <c r="G17" s="308" t="s">
        <v>2059</v>
      </c>
      <c r="H17" s="308" t="s">
        <v>2059</v>
      </c>
      <c r="I17" s="320"/>
    </row>
    <row r="18" spans="1:16" ht="75" customHeight="1" x14ac:dyDescent="0.25">
      <c r="A18" s="504"/>
      <c r="B18" s="307" t="s">
        <v>2066</v>
      </c>
      <c r="C18" s="295" t="s">
        <v>2067</v>
      </c>
      <c r="D18" s="310" t="s">
        <v>507</v>
      </c>
      <c r="E18" s="294" t="s">
        <v>70</v>
      </c>
      <c r="F18" s="311" t="s">
        <v>758</v>
      </c>
      <c r="G18" s="308" t="s">
        <v>2059</v>
      </c>
      <c r="H18" s="308" t="s">
        <v>2059</v>
      </c>
      <c r="I18" s="320"/>
    </row>
    <row r="19" spans="1:16" ht="66.75" customHeight="1" x14ac:dyDescent="0.25">
      <c r="A19" s="504"/>
      <c r="B19" s="307" t="s">
        <v>2068</v>
      </c>
      <c r="C19" s="295" t="s">
        <v>2069</v>
      </c>
      <c r="D19" s="310" t="s">
        <v>507</v>
      </c>
      <c r="E19" s="294" t="s">
        <v>70</v>
      </c>
      <c r="F19" s="311" t="s">
        <v>758</v>
      </c>
      <c r="G19" s="308" t="s">
        <v>2059</v>
      </c>
      <c r="H19" s="308" t="s">
        <v>2059</v>
      </c>
      <c r="I19" s="320"/>
    </row>
    <row r="20" spans="1:16" ht="75" customHeight="1" x14ac:dyDescent="0.25">
      <c r="A20" s="504"/>
      <c r="B20" s="307" t="s">
        <v>2070</v>
      </c>
      <c r="C20" s="295" t="s">
        <v>2071</v>
      </c>
      <c r="D20" s="310" t="s">
        <v>507</v>
      </c>
      <c r="E20" s="294" t="s">
        <v>2072</v>
      </c>
      <c r="F20" s="311" t="s">
        <v>758</v>
      </c>
      <c r="G20" s="308" t="s">
        <v>2059</v>
      </c>
      <c r="H20" s="308" t="s">
        <v>2059</v>
      </c>
      <c r="I20" s="320"/>
    </row>
    <row r="21" spans="1:16" ht="60" customHeight="1" x14ac:dyDescent="0.25">
      <c r="A21" s="504"/>
      <c r="B21" s="307" t="s">
        <v>2073</v>
      </c>
      <c r="C21" s="295" t="s">
        <v>2074</v>
      </c>
      <c r="D21" s="310" t="s">
        <v>507</v>
      </c>
      <c r="E21" s="294" t="s">
        <v>2072</v>
      </c>
      <c r="F21" s="311" t="s">
        <v>758</v>
      </c>
      <c r="G21" s="308" t="s">
        <v>2059</v>
      </c>
      <c r="H21" s="308" t="s">
        <v>2059</v>
      </c>
      <c r="I21" s="320"/>
    </row>
    <row r="22" spans="1:16" ht="75" customHeight="1" x14ac:dyDescent="0.25">
      <c r="A22" s="504"/>
      <c r="B22" s="307" t="s">
        <v>2075</v>
      </c>
      <c r="C22" s="295" t="s">
        <v>2076</v>
      </c>
      <c r="D22" s="310" t="s">
        <v>507</v>
      </c>
      <c r="E22" s="294" t="s">
        <v>2072</v>
      </c>
      <c r="F22" s="311" t="s">
        <v>758</v>
      </c>
      <c r="G22" s="308" t="s">
        <v>2059</v>
      </c>
      <c r="H22" s="308" t="s">
        <v>2059</v>
      </c>
    </row>
    <row r="23" spans="1:16" ht="105" customHeight="1" x14ac:dyDescent="0.25">
      <c r="A23" s="504"/>
      <c r="B23" s="499" t="s">
        <v>2426</v>
      </c>
      <c r="C23" s="501" t="s">
        <v>2427</v>
      </c>
      <c r="D23" s="506" t="s">
        <v>507</v>
      </c>
      <c r="E23" s="508" t="s">
        <v>663</v>
      </c>
      <c r="F23" s="325" t="s">
        <v>2582</v>
      </c>
      <c r="G23" s="509" t="s">
        <v>2480</v>
      </c>
      <c r="H23" s="511" t="s">
        <v>2437</v>
      </c>
    </row>
    <row r="24" spans="1:16" ht="105" customHeight="1" x14ac:dyDescent="0.25">
      <c r="A24" s="504"/>
      <c r="B24" s="500"/>
      <c r="C24" s="502"/>
      <c r="D24" s="507"/>
      <c r="E24" s="473"/>
      <c r="F24" s="111" t="s">
        <v>2583</v>
      </c>
      <c r="G24" s="510"/>
      <c r="H24" s="510"/>
      <c r="I24" s="306"/>
      <c r="J24" s="306"/>
      <c r="K24" s="306"/>
      <c r="M24" s="306"/>
      <c r="N24" s="306"/>
      <c r="O24" s="306"/>
      <c r="P24" s="306"/>
    </row>
    <row r="25" spans="1:16" ht="150" customHeight="1" x14ac:dyDescent="0.25">
      <c r="A25" s="504"/>
      <c r="B25" s="499" t="s">
        <v>658</v>
      </c>
      <c r="C25" s="501" t="s">
        <v>2479</v>
      </c>
      <c r="D25" s="506" t="s">
        <v>507</v>
      </c>
      <c r="E25" s="508" t="s">
        <v>663</v>
      </c>
      <c r="F25" s="325" t="s">
        <v>2487</v>
      </c>
      <c r="G25" s="324" t="s">
        <v>2484</v>
      </c>
      <c r="H25" s="324" t="s">
        <v>2485</v>
      </c>
      <c r="I25" s="326"/>
      <c r="J25" s="306"/>
      <c r="K25" s="306"/>
      <c r="M25" s="306"/>
      <c r="N25" s="306"/>
      <c r="O25" s="306"/>
      <c r="P25" s="306"/>
    </row>
    <row r="26" spans="1:16" ht="285" customHeight="1" x14ac:dyDescent="0.25">
      <c r="A26" s="504"/>
      <c r="B26" s="500"/>
      <c r="C26" s="502"/>
      <c r="D26" s="507"/>
      <c r="E26" s="473"/>
      <c r="F26" s="111" t="s">
        <v>2488</v>
      </c>
      <c r="G26" s="323" t="s">
        <v>2483</v>
      </c>
      <c r="H26" s="323" t="s">
        <v>2486</v>
      </c>
      <c r="I26" s="306"/>
      <c r="J26" s="306"/>
      <c r="K26" s="306"/>
      <c r="M26" s="306"/>
      <c r="N26" s="306"/>
      <c r="O26" s="306"/>
      <c r="P26" s="306"/>
    </row>
    <row r="27" spans="1:16" ht="82.5" customHeight="1" x14ac:dyDescent="0.25">
      <c r="A27" s="504"/>
      <c r="B27" s="499" t="s">
        <v>2489</v>
      </c>
      <c r="C27" s="501" t="s">
        <v>2490</v>
      </c>
      <c r="D27" s="506" t="s">
        <v>507</v>
      </c>
      <c r="E27" s="508" t="s">
        <v>663</v>
      </c>
      <c r="F27" s="325" t="s">
        <v>2584</v>
      </c>
      <c r="G27" s="511" t="s">
        <v>2491</v>
      </c>
      <c r="H27" s="511" t="s">
        <v>2492</v>
      </c>
      <c r="I27" s="306"/>
      <c r="J27" s="306"/>
      <c r="K27" s="306"/>
      <c r="M27" s="306"/>
      <c r="N27" s="306"/>
      <c r="O27" s="306"/>
      <c r="P27" s="306"/>
    </row>
    <row r="28" spans="1:16" ht="82.5" customHeight="1" x14ac:dyDescent="0.25">
      <c r="A28" s="504"/>
      <c r="B28" s="500"/>
      <c r="C28" s="502"/>
      <c r="D28" s="507"/>
      <c r="E28" s="473"/>
      <c r="F28" s="111" t="s">
        <v>2585</v>
      </c>
      <c r="G28" s="510"/>
      <c r="H28" s="510"/>
      <c r="I28" s="306"/>
      <c r="J28" s="306"/>
      <c r="K28" s="306"/>
      <c r="M28" s="306"/>
      <c r="N28" s="306"/>
      <c r="O28" s="306"/>
      <c r="P28" s="306"/>
    </row>
    <row r="29" spans="1:16" ht="90" customHeight="1" x14ac:dyDescent="0.25">
      <c r="A29" s="504"/>
      <c r="B29" s="499" t="s">
        <v>2472</v>
      </c>
      <c r="C29" s="501" t="s">
        <v>2473</v>
      </c>
      <c r="D29" s="514" t="s">
        <v>507</v>
      </c>
      <c r="E29" s="508" t="s">
        <v>663</v>
      </c>
      <c r="F29" s="325" t="s">
        <v>2580</v>
      </c>
      <c r="G29" s="511" t="s">
        <v>2481</v>
      </c>
      <c r="H29" s="511" t="s">
        <v>2474</v>
      </c>
      <c r="I29" s="306"/>
      <c r="J29" s="306"/>
      <c r="K29" s="306"/>
      <c r="M29" s="306"/>
      <c r="N29" s="306"/>
      <c r="O29" s="306"/>
      <c r="P29" s="306"/>
    </row>
    <row r="30" spans="1:16" ht="90" customHeight="1" x14ac:dyDescent="0.25">
      <c r="A30" s="504"/>
      <c r="B30" s="500"/>
      <c r="C30" s="502"/>
      <c r="D30" s="515"/>
      <c r="E30" s="473"/>
      <c r="F30" s="111" t="s">
        <v>2581</v>
      </c>
      <c r="G30" s="510"/>
      <c r="H30" s="510"/>
      <c r="I30" s="306"/>
      <c r="J30" s="306"/>
      <c r="K30" s="306"/>
      <c r="M30" s="306"/>
      <c r="N30" s="306"/>
      <c r="O30" s="306"/>
      <c r="P30" s="306"/>
    </row>
    <row r="31" spans="1:16" ht="60" customHeight="1" x14ac:dyDescent="0.25">
      <c r="A31" s="504"/>
      <c r="B31" s="307" t="s">
        <v>2077</v>
      </c>
      <c r="C31" s="295" t="s">
        <v>2078</v>
      </c>
      <c r="D31" s="294" t="s">
        <v>45</v>
      </c>
      <c r="E31" s="294" t="s">
        <v>663</v>
      </c>
      <c r="F31" s="311" t="s">
        <v>758</v>
      </c>
      <c r="G31" s="315" t="s">
        <v>2059</v>
      </c>
      <c r="H31" s="315" t="s">
        <v>2059</v>
      </c>
    </row>
    <row r="32" spans="1:16" ht="82.5" customHeight="1" x14ac:dyDescent="0.25">
      <c r="A32" s="504"/>
      <c r="B32" s="503" t="s">
        <v>2431</v>
      </c>
      <c r="C32" s="501" t="s">
        <v>2432</v>
      </c>
      <c r="D32" s="506" t="s">
        <v>507</v>
      </c>
      <c r="E32" s="508" t="s">
        <v>663</v>
      </c>
      <c r="F32" s="325" t="s">
        <v>2575</v>
      </c>
      <c r="G32" s="516" t="s">
        <v>2482</v>
      </c>
      <c r="H32" s="512" t="s">
        <v>2438</v>
      </c>
    </row>
    <row r="33" spans="1:8" ht="82.5" customHeight="1" x14ac:dyDescent="0.25">
      <c r="A33" s="504"/>
      <c r="B33" s="505"/>
      <c r="C33" s="502"/>
      <c r="D33" s="507"/>
      <c r="E33" s="473"/>
      <c r="F33" s="231" t="s">
        <v>2576</v>
      </c>
      <c r="G33" s="517"/>
      <c r="H33" s="513"/>
    </row>
    <row r="34" spans="1:8" ht="82.5" customHeight="1" x14ac:dyDescent="0.25">
      <c r="A34" s="504"/>
      <c r="B34" s="503" t="s">
        <v>2513</v>
      </c>
      <c r="C34" s="501" t="s">
        <v>2517</v>
      </c>
      <c r="D34" s="506" t="s">
        <v>507</v>
      </c>
      <c r="E34" s="508" t="s">
        <v>665</v>
      </c>
      <c r="F34" s="222" t="s">
        <v>2515</v>
      </c>
      <c r="G34" s="516" t="s">
        <v>2518</v>
      </c>
      <c r="H34" s="518" t="s">
        <v>2519</v>
      </c>
    </row>
    <row r="35" spans="1:8" ht="82.5" customHeight="1" x14ac:dyDescent="0.25">
      <c r="A35" s="504"/>
      <c r="B35" s="505"/>
      <c r="C35" s="502"/>
      <c r="D35" s="507"/>
      <c r="E35" s="473"/>
      <c r="F35" s="231" t="s">
        <v>2516</v>
      </c>
      <c r="G35" s="517"/>
      <c r="H35" s="513"/>
    </row>
    <row r="36" spans="1:8" ht="195" customHeight="1" x14ac:dyDescent="0.25">
      <c r="A36" s="504"/>
      <c r="B36" s="321" t="s">
        <v>2514</v>
      </c>
      <c r="C36" s="313" t="s">
        <v>2807</v>
      </c>
      <c r="D36" s="85" t="s">
        <v>507</v>
      </c>
      <c r="E36" s="116" t="s">
        <v>665</v>
      </c>
      <c r="F36" s="231" t="s">
        <v>2579</v>
      </c>
      <c r="G36" s="333" t="s">
        <v>2809</v>
      </c>
      <c r="H36" s="322" t="s">
        <v>2808</v>
      </c>
    </row>
    <row r="37" spans="1:8" ht="112.5" customHeight="1" x14ac:dyDescent="0.25">
      <c r="A37" s="504"/>
      <c r="B37" s="503" t="s">
        <v>2429</v>
      </c>
      <c r="C37" s="501" t="s">
        <v>2430</v>
      </c>
      <c r="D37" s="506" t="s">
        <v>507</v>
      </c>
      <c r="E37" s="508" t="s">
        <v>663</v>
      </c>
      <c r="F37" s="222" t="s">
        <v>2577</v>
      </c>
      <c r="G37" s="519" t="s">
        <v>2439</v>
      </c>
      <c r="H37" s="512" t="s">
        <v>2440</v>
      </c>
    </row>
    <row r="38" spans="1:8" ht="112.5" customHeight="1" x14ac:dyDescent="0.25">
      <c r="A38" s="505"/>
      <c r="B38" s="505"/>
      <c r="C38" s="502"/>
      <c r="D38" s="507"/>
      <c r="E38" s="473"/>
      <c r="F38" s="231" t="s">
        <v>2578</v>
      </c>
      <c r="G38" s="520"/>
      <c r="H38" s="513"/>
    </row>
    <row r="39" spans="1:8" ht="15" customHeight="1" x14ac:dyDescent="0.25">
      <c r="A39" s="291"/>
      <c r="B39" s="316"/>
      <c r="C39" s="306"/>
      <c r="D39" s="317"/>
      <c r="E39" s="318"/>
      <c r="F39" s="293"/>
      <c r="G39" s="293"/>
      <c r="H39" s="292"/>
    </row>
  </sheetData>
  <autoFilter ref="B10:E11" xr:uid="{11350DB2-2E09-49B1-9356-D7C4D2E493AB}"/>
  <mergeCells count="55">
    <mergeCell ref="H37:H38"/>
    <mergeCell ref="B32:B33"/>
    <mergeCell ref="C32:C33"/>
    <mergeCell ref="D32:D33"/>
    <mergeCell ref="E32:E33"/>
    <mergeCell ref="G32:G33"/>
    <mergeCell ref="H34:H35"/>
    <mergeCell ref="B37:B38"/>
    <mergeCell ref="C37:C38"/>
    <mergeCell ref="D37:D38"/>
    <mergeCell ref="E37:E38"/>
    <mergeCell ref="G37:G38"/>
    <mergeCell ref="D34:D35"/>
    <mergeCell ref="E34:E35"/>
    <mergeCell ref="G34:G35"/>
    <mergeCell ref="D23:D24"/>
    <mergeCell ref="E23:E24"/>
    <mergeCell ref="G23:G24"/>
    <mergeCell ref="H23:H24"/>
    <mergeCell ref="H32:H33"/>
    <mergeCell ref="H29:H30"/>
    <mergeCell ref="H27:H28"/>
    <mergeCell ref="D25:D26"/>
    <mergeCell ref="E25:E26"/>
    <mergeCell ref="D27:D28"/>
    <mergeCell ref="E27:E28"/>
    <mergeCell ref="G27:G28"/>
    <mergeCell ref="D29:D30"/>
    <mergeCell ref="E29:E30"/>
    <mergeCell ref="G29:G30"/>
    <mergeCell ref="B27:B28"/>
    <mergeCell ref="C27:C28"/>
    <mergeCell ref="B29:B30"/>
    <mergeCell ref="C29:C30"/>
    <mergeCell ref="A12:A38"/>
    <mergeCell ref="B25:B26"/>
    <mergeCell ref="C25:C26"/>
    <mergeCell ref="B34:B35"/>
    <mergeCell ref="C34:C35"/>
    <mergeCell ref="B23:B24"/>
    <mergeCell ref="C23:C24"/>
    <mergeCell ref="E1:H3"/>
    <mergeCell ref="A10:A11"/>
    <mergeCell ref="B10:B11"/>
    <mergeCell ref="C10:C11"/>
    <mergeCell ref="D10:D11"/>
    <mergeCell ref="E10:E11"/>
    <mergeCell ref="F10:F11"/>
    <mergeCell ref="C1:C3"/>
    <mergeCell ref="G10:G11"/>
    <mergeCell ref="H10:H11"/>
    <mergeCell ref="A6:A8"/>
    <mergeCell ref="B6:G6"/>
    <mergeCell ref="B7:G7"/>
    <mergeCell ref="B8:G8"/>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31"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31" r:id="rId22" xr:uid="{79677A68-6DF7-4D25-A9F2-F187AE3D5F17}"/>
    <hyperlink ref="C1:C3" location="'Kampanie zeroemisyjne WP'!A1" display="'Kampanie zeroemisyjne WP'!A1" xr:uid="{611033CF-DA4E-4088-BD8F-7A1BDA5701C1}"/>
    <hyperlink ref="F33" r:id="rId23" display="test Scratch mobile" xr:uid="{36EC51B6-F792-4B2F-A146-512B6F355C65}"/>
    <hyperlink ref="F38" r:id="rId24" display="test Slash mobile" xr:uid="{8B0A11FE-2431-493C-8850-79C4AFDC64F6}"/>
    <hyperlink ref="G14" r:id="rId25" xr:uid="{0AF2ED2E-DDBC-461E-91F7-6D5741EF905E}"/>
    <hyperlink ref="G15" r:id="rId26" xr:uid="{51FB97C9-0CBF-4B39-A720-19485B239D9C}"/>
    <hyperlink ref="G16" r:id="rId27" xr:uid="{4C570C12-2B61-4A90-8509-F26F673DF390}"/>
    <hyperlink ref="G17" r:id="rId28" xr:uid="{9DC10436-D9CD-452F-814F-54EAA25A4A7D}"/>
    <hyperlink ref="G18" r:id="rId29" xr:uid="{8A72147E-156D-4713-8268-F1B821F5F004}"/>
    <hyperlink ref="G19" r:id="rId30" xr:uid="{E294772D-8E4E-4B6C-BBB2-FB720427F59A}"/>
    <hyperlink ref="G20" r:id="rId31" xr:uid="{A31B7B8E-B182-48C5-BD9B-21CB0564C92D}"/>
    <hyperlink ref="G21" r:id="rId32" xr:uid="{7D901717-061D-4826-AF57-71F621FCC6E1}"/>
    <hyperlink ref="H13" r:id="rId33" xr:uid="{BB51B7E6-193E-4E91-AC8C-7BC6613FFB29}"/>
    <hyperlink ref="H12" r:id="rId34" xr:uid="{0EDAF636-60E1-43F7-BCEE-8EDFA875A344}"/>
    <hyperlink ref="G31" r:id="rId35" xr:uid="{F77EF2BB-A11E-49DC-AEAD-25674CFE2AF5}"/>
    <hyperlink ref="F30" r:id="rId36" display="test Motion Ad mobile" xr:uid="{33F88700-DFD1-406D-A76C-64032C3D5344}"/>
    <hyperlink ref="F25" r:id="rId37" display="test" xr:uid="{7989847D-E81D-4939-99A1-EB1CF4B70EA0}"/>
    <hyperlink ref="F26" r:id="rId38" xr:uid="{C0ECE3F6-27E4-4AB5-B136-EDB0208D52F5}"/>
    <hyperlink ref="F28" r:id="rId39" xr:uid="{335101A4-A6C8-45C5-86D0-258B46D578C3}"/>
    <hyperlink ref="F36" r:id="rId40" display="test" xr:uid="{6D4F45D5-43F2-4BE0-BC9F-97D06389AE50}"/>
    <hyperlink ref="F34" r:id="rId41" xr:uid="{B573EABE-0CED-40EA-9DB2-D72BC143FC78}"/>
    <hyperlink ref="F35" r:id="rId42" xr:uid="{DDDA5994-6034-4DF2-BC20-F1D0FE1B69D6}"/>
    <hyperlink ref="F23" r:id="rId43" display="test Cube 3D desktop" xr:uid="{2E56E30F-094C-4050-894B-1DEEBEDD678F}"/>
    <hyperlink ref="F24" r:id="rId44" display="test Cube 3D mobile" xr:uid="{7A5E4990-4C5A-4AED-AF74-39159D479AE4}"/>
    <hyperlink ref="F32" r:id="rId45" display="test Scratch desktop" xr:uid="{E163CB93-73E9-452E-97EE-CBE3BF21C598}"/>
    <hyperlink ref="F37" r:id="rId46" display="test Slash desktop" xr:uid="{DD26FD91-AA2A-4574-B907-7A5377C4D996}"/>
    <hyperlink ref="F29" r:id="rId47" display="test Motion Ad desktop" xr:uid="{F5C97B8E-C50F-48EF-900F-45322C8F8262}"/>
    <hyperlink ref="F27" r:id="rId48" xr:uid="{504BCF11-029D-45E8-B381-451B87B3DA53}"/>
  </hyperlinks>
  <pageMargins left="0.7" right="0.7" top="0.75" bottom="0.75" header="0.3" footer="0.3"/>
  <pageSetup paperSize="9" orientation="portrait" r:id="rId49"/>
  <drawing r:id="rId5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N1068"/>
  <sheetViews>
    <sheetView zoomScaleNormal="100" workbookViewId="0">
      <pane ySplit="4" topLeftCell="A5" activePane="bottomLeft" state="frozen"/>
      <selection activeCell="A1120" sqref="A1120"/>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22" t="s">
        <v>1869</v>
      </c>
      <c r="C6" s="18" t="s">
        <v>6</v>
      </c>
    </row>
    <row r="7" spans="2:14" ht="270" x14ac:dyDescent="0.25">
      <c r="B7" s="522"/>
      <c r="C7" s="327" t="s">
        <v>2493</v>
      </c>
    </row>
    <row r="8" spans="2:14" x14ac:dyDescent="0.25">
      <c r="B8" s="522"/>
    </row>
    <row r="9" spans="2:14" ht="18.75" x14ac:dyDescent="0.3">
      <c r="B9" s="522"/>
      <c r="C9" s="18" t="s">
        <v>7</v>
      </c>
    </row>
    <row r="10" spans="2:14" ht="30" customHeight="1" x14ac:dyDescent="0.25">
      <c r="B10" s="522"/>
      <c r="C10" s="47" t="s">
        <v>799</v>
      </c>
    </row>
    <row r="11" spans="2:14" x14ac:dyDescent="0.25">
      <c r="B11" s="522"/>
    </row>
    <row r="12" spans="2:14" ht="18.75" x14ac:dyDescent="0.3">
      <c r="B12" s="522"/>
      <c r="C12" s="18" t="s">
        <v>8</v>
      </c>
    </row>
    <row r="13" spans="2:14" ht="30" x14ac:dyDescent="0.25">
      <c r="B13" s="522"/>
      <c r="C13" s="47" t="s">
        <v>800</v>
      </c>
    </row>
    <row r="14" spans="2:14" x14ac:dyDescent="0.25">
      <c r="B14" s="522"/>
    </row>
    <row r="15" spans="2:14" ht="18.75" x14ac:dyDescent="0.3">
      <c r="B15" s="522"/>
      <c r="C15" s="18" t="s">
        <v>9</v>
      </c>
    </row>
    <row r="16" spans="2:14" ht="60" x14ac:dyDescent="0.25">
      <c r="B16" s="522"/>
      <c r="C16" s="47" t="s">
        <v>801</v>
      </c>
    </row>
    <row r="17" spans="2:3" ht="45" x14ac:dyDescent="0.25">
      <c r="B17" s="522"/>
      <c r="C17" s="47" t="s">
        <v>802</v>
      </c>
    </row>
    <row r="18" spans="2:3" x14ac:dyDescent="0.25">
      <c r="B18" s="522"/>
    </row>
    <row r="19" spans="2:3" ht="18.75" x14ac:dyDescent="0.3">
      <c r="B19" s="522"/>
      <c r="C19" s="18" t="s">
        <v>10</v>
      </c>
    </row>
    <row r="20" spans="2:3" ht="30" customHeight="1" x14ac:dyDescent="0.25">
      <c r="B20" s="522"/>
      <c r="C20" s="47" t="s">
        <v>803</v>
      </c>
    </row>
    <row r="21" spans="2:3" x14ac:dyDescent="0.25">
      <c r="B21" s="522"/>
    </row>
    <row r="22" spans="2:3" ht="18.75" x14ac:dyDescent="0.3">
      <c r="B22" s="522"/>
      <c r="C22" s="18" t="s">
        <v>948</v>
      </c>
    </row>
    <row r="23" spans="2:3" ht="30" x14ac:dyDescent="0.25">
      <c r="B23" s="522"/>
      <c r="C23" s="47" t="s">
        <v>804</v>
      </c>
    </row>
    <row r="24" spans="2:3" x14ac:dyDescent="0.25">
      <c r="B24" s="522"/>
    </row>
    <row r="25" spans="2:3" ht="18.75" x14ac:dyDescent="0.3">
      <c r="B25" s="522"/>
      <c r="C25" s="18" t="s">
        <v>11</v>
      </c>
    </row>
    <row r="26" spans="2:3" ht="30" x14ac:dyDescent="0.25">
      <c r="B26" s="522"/>
      <c r="C26" s="47" t="s">
        <v>805</v>
      </c>
    </row>
    <row r="27" spans="2:3" x14ac:dyDescent="0.25">
      <c r="B27" s="522"/>
    </row>
    <row r="28" spans="2:3" ht="30" x14ac:dyDescent="0.25">
      <c r="B28" s="522"/>
      <c r="C28" s="47" t="s">
        <v>806</v>
      </c>
    </row>
    <row r="29" spans="2:3" x14ac:dyDescent="0.25">
      <c r="B29" s="522"/>
    </row>
    <row r="30" spans="2:3" x14ac:dyDescent="0.25">
      <c r="B30" s="522"/>
      <c r="C30" t="s">
        <v>12</v>
      </c>
    </row>
    <row r="31" spans="2:3" x14ac:dyDescent="0.25">
      <c r="B31" s="522"/>
      <c r="C31" t="s">
        <v>13</v>
      </c>
    </row>
    <row r="32" spans="2:3" x14ac:dyDescent="0.25">
      <c r="B32" s="522"/>
      <c r="C32" t="s">
        <v>14</v>
      </c>
    </row>
    <row r="33" spans="2:3" x14ac:dyDescent="0.25">
      <c r="B33" s="522"/>
    </row>
    <row r="34" spans="2:3" x14ac:dyDescent="0.25">
      <c r="B34" s="522"/>
      <c r="C34" t="s">
        <v>15</v>
      </c>
    </row>
    <row r="35" spans="2:3" x14ac:dyDescent="0.25">
      <c r="B35" s="522"/>
    </row>
    <row r="36" spans="2:3" ht="30" x14ac:dyDescent="0.25">
      <c r="B36" s="522"/>
      <c r="C36" s="47" t="s">
        <v>807</v>
      </c>
    </row>
    <row r="37" spans="2:3" x14ac:dyDescent="0.25">
      <c r="B37" s="522"/>
    </row>
    <row r="38" spans="2:3" ht="18.75" x14ac:dyDescent="0.3">
      <c r="B38" s="522"/>
      <c r="C38" s="18" t="s">
        <v>16</v>
      </c>
    </row>
    <row r="39" spans="2:3" ht="60" x14ac:dyDescent="0.25">
      <c r="B39" s="522"/>
      <c r="C39" s="47" t="s">
        <v>808</v>
      </c>
    </row>
    <row r="40" spans="2:3" x14ac:dyDescent="0.25">
      <c r="B40" s="522"/>
    </row>
    <row r="41" spans="2:3" x14ac:dyDescent="0.25">
      <c r="B41" s="522"/>
      <c r="C41" s="17" t="s">
        <v>17</v>
      </c>
    </row>
    <row r="42" spans="2:3" ht="60" x14ac:dyDescent="0.25">
      <c r="B42" s="522"/>
      <c r="C42" s="47" t="s">
        <v>1886</v>
      </c>
    </row>
    <row r="43" spans="2:3" x14ac:dyDescent="0.25">
      <c r="B43" s="522"/>
    </row>
    <row r="44" spans="2:3" x14ac:dyDescent="0.25">
      <c r="B44" s="522"/>
      <c r="C44" s="17" t="s">
        <v>18</v>
      </c>
    </row>
    <row r="45" spans="2:3" ht="45" customHeight="1" x14ac:dyDescent="0.25">
      <c r="B45" s="522"/>
      <c r="C45" s="47" t="s">
        <v>1887</v>
      </c>
    </row>
    <row r="46" spans="2:3" x14ac:dyDescent="0.25">
      <c r="B46" s="522"/>
    </row>
    <row r="47" spans="2:3" x14ac:dyDescent="0.25">
      <c r="B47" s="522"/>
      <c r="C47" s="17" t="s">
        <v>19</v>
      </c>
    </row>
    <row r="48" spans="2:3" ht="30" x14ac:dyDescent="0.25">
      <c r="B48" s="522"/>
      <c r="C48" s="328" t="s">
        <v>2495</v>
      </c>
    </row>
    <row r="49" spans="2:3" x14ac:dyDescent="0.25">
      <c r="B49" s="522"/>
      <c r="C49" t="s">
        <v>20</v>
      </c>
    </row>
    <row r="50" spans="2:3" x14ac:dyDescent="0.25">
      <c r="B50" s="522"/>
      <c r="C50" t="s">
        <v>968</v>
      </c>
    </row>
    <row r="51" spans="2:3" x14ac:dyDescent="0.25">
      <c r="B51" s="522"/>
      <c r="C51" t="s">
        <v>967</v>
      </c>
    </row>
    <row r="52" spans="2:3" x14ac:dyDescent="0.25">
      <c r="B52" s="522"/>
      <c r="C52" s="145" t="s">
        <v>21</v>
      </c>
    </row>
    <row r="53" spans="2:3" x14ac:dyDescent="0.25">
      <c r="B53" s="522"/>
    </row>
    <row r="54" spans="2:3" x14ac:dyDescent="0.25">
      <c r="B54" s="522"/>
      <c r="C54" t="s">
        <v>22</v>
      </c>
    </row>
    <row r="55" spans="2:3" x14ac:dyDescent="0.25">
      <c r="B55" s="522"/>
      <c r="C55" s="20" t="s">
        <v>23</v>
      </c>
    </row>
    <row r="56" spans="2:3" x14ac:dyDescent="0.25">
      <c r="B56" s="522"/>
    </row>
    <row r="57" spans="2:3" x14ac:dyDescent="0.25">
      <c r="B57" s="522"/>
      <c r="C57" t="s">
        <v>24</v>
      </c>
    </row>
    <row r="58" spans="2:3" x14ac:dyDescent="0.25">
      <c r="B58" s="522"/>
      <c r="C58" s="20" t="s">
        <v>25</v>
      </c>
    </row>
    <row r="59" spans="2:3" x14ac:dyDescent="0.25">
      <c r="B59" s="522"/>
    </row>
    <row r="60" spans="2:3" x14ac:dyDescent="0.25">
      <c r="B60" s="522"/>
      <c r="C60" s="47" t="s">
        <v>1890</v>
      </c>
    </row>
    <row r="61" spans="2:3" x14ac:dyDescent="0.25">
      <c r="B61" s="522"/>
      <c r="C61" t="s">
        <v>1891</v>
      </c>
    </row>
    <row r="62" spans="2:3" x14ac:dyDescent="0.25">
      <c r="B62" s="522"/>
    </row>
    <row r="63" spans="2:3" x14ac:dyDescent="0.25">
      <c r="B63" s="522"/>
      <c r="C63" t="s">
        <v>26</v>
      </c>
    </row>
    <row r="64" spans="2:3" x14ac:dyDescent="0.25">
      <c r="B64" s="522"/>
      <c r="C64" s="20" t="s">
        <v>27</v>
      </c>
    </row>
    <row r="65" spans="2:3" x14ac:dyDescent="0.25">
      <c r="B65" s="522"/>
    </row>
    <row r="66" spans="2:3" x14ac:dyDescent="0.25">
      <c r="B66" s="522"/>
      <c r="C66" s="17" t="s">
        <v>28</v>
      </c>
    </row>
    <row r="67" spans="2:3" x14ac:dyDescent="0.25">
      <c r="B67" s="522"/>
      <c r="C67" t="s">
        <v>29</v>
      </c>
    </row>
    <row r="68" spans="2:3" x14ac:dyDescent="0.25">
      <c r="B68" s="522"/>
      <c r="C68" s="47" t="s">
        <v>1894</v>
      </c>
    </row>
    <row r="69" spans="2:3" x14ac:dyDescent="0.25">
      <c r="B69" s="522"/>
      <c r="C69" s="47" t="s">
        <v>1895</v>
      </c>
    </row>
    <row r="70" spans="2:3" x14ac:dyDescent="0.25">
      <c r="B70" s="522"/>
    </row>
    <row r="71" spans="2:3" x14ac:dyDescent="0.25">
      <c r="B71" s="522"/>
      <c r="C71" s="17" t="s">
        <v>30</v>
      </c>
    </row>
    <row r="72" spans="2:3" x14ac:dyDescent="0.25">
      <c r="B72" s="522"/>
      <c r="C72" t="s">
        <v>31</v>
      </c>
    </row>
    <row r="73" spans="2:3" x14ac:dyDescent="0.25">
      <c r="B73" s="522"/>
      <c r="C73" s="20" t="s">
        <v>32</v>
      </c>
    </row>
    <row r="74" spans="2:3" x14ac:dyDescent="0.25">
      <c r="B74" s="522"/>
      <c r="C74" t="s">
        <v>33</v>
      </c>
    </row>
    <row r="75" spans="2:3" x14ac:dyDescent="0.25">
      <c r="B75" s="522"/>
      <c r="C75" s="20" t="s">
        <v>34</v>
      </c>
    </row>
    <row r="76" spans="2:3" x14ac:dyDescent="0.25">
      <c r="B76" s="522"/>
    </row>
    <row r="77" spans="2:3" x14ac:dyDescent="0.25">
      <c r="B77" s="522"/>
      <c r="C77" s="17" t="s">
        <v>35</v>
      </c>
    </row>
    <row r="78" spans="2:3" x14ac:dyDescent="0.25">
      <c r="B78" s="522"/>
      <c r="C78" t="s">
        <v>36</v>
      </c>
    </row>
    <row r="79" spans="2:3" x14ac:dyDescent="0.25">
      <c r="B79" s="522"/>
      <c r="C79" t="s">
        <v>37</v>
      </c>
    </row>
    <row r="80" spans="2:3" x14ac:dyDescent="0.25">
      <c r="B80" s="522"/>
      <c r="C80" t="s">
        <v>38</v>
      </c>
    </row>
    <row r="81" spans="2:3" x14ac:dyDescent="0.25">
      <c r="B81" s="522"/>
      <c r="C81" t="s">
        <v>39</v>
      </c>
    </row>
    <row r="82" spans="2:3" x14ac:dyDescent="0.25">
      <c r="B82" s="522"/>
      <c r="C82" t="s">
        <v>1898</v>
      </c>
    </row>
    <row r="83" spans="2:3" x14ac:dyDescent="0.25">
      <c r="B83" s="522"/>
      <c r="C83" t="s">
        <v>981</v>
      </c>
    </row>
    <row r="84" spans="2:3" x14ac:dyDescent="0.25">
      <c r="B84" s="522"/>
    </row>
    <row r="85" spans="2:3" x14ac:dyDescent="0.25">
      <c r="B85" s="522"/>
      <c r="C85" s="17" t="s">
        <v>40</v>
      </c>
    </row>
    <row r="86" spans="2:3" ht="30" x14ac:dyDescent="0.25">
      <c r="B86" s="522"/>
      <c r="C86" s="47" t="s">
        <v>809</v>
      </c>
    </row>
    <row r="87" spans="2:3" x14ac:dyDescent="0.25">
      <c r="B87" s="522"/>
    </row>
    <row r="88" spans="2:3" x14ac:dyDescent="0.25">
      <c r="B88" s="522"/>
      <c r="C88" s="17" t="s">
        <v>41</v>
      </c>
    </row>
    <row r="89" spans="2:3" ht="30" x14ac:dyDescent="0.25">
      <c r="B89" s="522"/>
      <c r="C89" s="47" t="s">
        <v>810</v>
      </c>
    </row>
    <row r="90" spans="2:3" x14ac:dyDescent="0.25">
      <c r="B90" s="522"/>
    </row>
    <row r="91" spans="2:3" ht="18.75" x14ac:dyDescent="0.3">
      <c r="B91" s="522"/>
      <c r="C91" s="18" t="s">
        <v>42</v>
      </c>
    </row>
    <row r="92" spans="2:3" ht="30" x14ac:dyDescent="0.25">
      <c r="B92" s="522"/>
      <c r="C92" s="47" t="s">
        <v>811</v>
      </c>
    </row>
    <row r="93" spans="2:3" x14ac:dyDescent="0.25">
      <c r="B93" s="522"/>
    </row>
    <row r="94" spans="2:3" ht="18.75" x14ac:dyDescent="0.3">
      <c r="B94" s="522"/>
      <c r="C94" s="18" t="s">
        <v>43</v>
      </c>
    </row>
    <row r="95" spans="2:3" ht="30" x14ac:dyDescent="0.25">
      <c r="B95" s="522"/>
      <c r="C95" s="47" t="s">
        <v>812</v>
      </c>
    </row>
    <row r="96" spans="2:3" x14ac:dyDescent="0.25">
      <c r="B96" s="522"/>
    </row>
    <row r="97" spans="2:3" ht="18.75" x14ac:dyDescent="0.3">
      <c r="B97" s="522"/>
      <c r="C97" s="18" t="s">
        <v>44</v>
      </c>
    </row>
    <row r="98" spans="2:3" ht="90" x14ac:dyDescent="0.25">
      <c r="B98" s="522"/>
      <c r="C98" s="47" t="s">
        <v>813</v>
      </c>
    </row>
    <row r="101" spans="2:3" ht="18.75" x14ac:dyDescent="0.3">
      <c r="B101" s="86"/>
      <c r="C101" s="18" t="s">
        <v>1910</v>
      </c>
    </row>
    <row r="102" spans="2:3" x14ac:dyDescent="0.25">
      <c r="B102" s="86"/>
    </row>
    <row r="103" spans="2:3" x14ac:dyDescent="0.25">
      <c r="B103" s="86"/>
      <c r="C103" s="19" t="s">
        <v>1911</v>
      </c>
    </row>
    <row r="104" spans="2:3" ht="45" x14ac:dyDescent="0.25">
      <c r="B104" s="86"/>
      <c r="C104" s="47" t="s">
        <v>822</v>
      </c>
    </row>
    <row r="105" spans="2:3" x14ac:dyDescent="0.25">
      <c r="B105" s="86"/>
    </row>
    <row r="106" spans="2:3" x14ac:dyDescent="0.25">
      <c r="B106" s="86"/>
      <c r="C106" s="17" t="s">
        <v>1912</v>
      </c>
    </row>
    <row r="107" spans="2:3" ht="45" x14ac:dyDescent="0.25">
      <c r="B107" s="86"/>
      <c r="C107" s="47" t="s">
        <v>823</v>
      </c>
    </row>
    <row r="108" spans="2:3" x14ac:dyDescent="0.25">
      <c r="B108" s="86"/>
    </row>
    <row r="109" spans="2:3" x14ac:dyDescent="0.25">
      <c r="B109" s="86"/>
      <c r="C109" s="17" t="s">
        <v>1913</v>
      </c>
    </row>
    <row r="110" spans="2:3" ht="45" x14ac:dyDescent="0.25">
      <c r="B110" s="86"/>
      <c r="C110" s="47" t="s">
        <v>824</v>
      </c>
    </row>
    <row r="111" spans="2:3" x14ac:dyDescent="0.25">
      <c r="B111" s="86"/>
    </row>
    <row r="112" spans="2:3" x14ac:dyDescent="0.25">
      <c r="B112" s="86"/>
      <c r="C112" s="17" t="s">
        <v>1914</v>
      </c>
    </row>
    <row r="113" spans="2:3" ht="30" x14ac:dyDescent="0.25">
      <c r="B113" s="86"/>
      <c r="C113" s="47" t="s">
        <v>825</v>
      </c>
    </row>
    <row r="114" spans="2:3" ht="30" x14ac:dyDescent="0.25">
      <c r="B114" s="86"/>
      <c r="C114" s="47" t="s">
        <v>826</v>
      </c>
    </row>
    <row r="115" spans="2:3" ht="15" customHeight="1" x14ac:dyDescent="0.25">
      <c r="B115" s="86"/>
      <c r="C115" s="47" t="s">
        <v>827</v>
      </c>
    </row>
    <row r="116" spans="2:3" x14ac:dyDescent="0.25">
      <c r="B116" s="86"/>
    </row>
    <row r="117" spans="2:3" x14ac:dyDescent="0.25">
      <c r="B117" s="86"/>
      <c r="C117" s="17" t="s">
        <v>1915</v>
      </c>
    </row>
    <row r="118" spans="2:3" ht="30" x14ac:dyDescent="0.25">
      <c r="B118" s="86"/>
      <c r="C118" s="47" t="s">
        <v>1670</v>
      </c>
    </row>
    <row r="119" spans="2:3" ht="45" x14ac:dyDescent="0.25">
      <c r="B119" s="86"/>
      <c r="C119" s="47" t="s">
        <v>828</v>
      </c>
    </row>
    <row r="120" spans="2:3" x14ac:dyDescent="0.25">
      <c r="B120" s="86"/>
    </row>
    <row r="121" spans="2:3" x14ac:dyDescent="0.25">
      <c r="B121" s="86"/>
      <c r="C121" s="17" t="s">
        <v>1916</v>
      </c>
    </row>
    <row r="122" spans="2:3" ht="45" x14ac:dyDescent="0.25">
      <c r="B122" s="86"/>
      <c r="C122" s="47" t="s">
        <v>829</v>
      </c>
    </row>
    <row r="123" spans="2:3" ht="60" x14ac:dyDescent="0.25">
      <c r="B123" s="86"/>
      <c r="C123" s="47" t="s">
        <v>830</v>
      </c>
    </row>
    <row r="124" spans="2:3" x14ac:dyDescent="0.25">
      <c r="B124" s="86"/>
      <c r="C124" t="s">
        <v>61</v>
      </c>
    </row>
    <row r="125" spans="2:3" x14ac:dyDescent="0.25">
      <c r="B125" s="86"/>
    </row>
    <row r="126" spans="2:3" x14ac:dyDescent="0.25">
      <c r="B126" s="86"/>
      <c r="C126" t="s">
        <v>62</v>
      </c>
    </row>
    <row r="127" spans="2:3" x14ac:dyDescent="0.25">
      <c r="B127" s="86"/>
      <c r="C127" t="s">
        <v>63</v>
      </c>
    </row>
    <row r="128" spans="2:3" x14ac:dyDescent="0.25">
      <c r="B128" s="86"/>
      <c r="C128" t="s">
        <v>64</v>
      </c>
    </row>
    <row r="129" spans="2:9" x14ac:dyDescent="0.25">
      <c r="B129" s="86"/>
      <c r="C129" t="s">
        <v>65</v>
      </c>
    </row>
    <row r="130" spans="2:9" x14ac:dyDescent="0.25">
      <c r="B130" s="86"/>
      <c r="C130" t="s">
        <v>66</v>
      </c>
    </row>
    <row r="131" spans="2:9" x14ac:dyDescent="0.25">
      <c r="B131" s="86"/>
      <c r="C131" t="s">
        <v>67</v>
      </c>
    </row>
    <row r="132" spans="2:9" x14ac:dyDescent="0.25">
      <c r="B132" s="86"/>
      <c r="C132" t="s">
        <v>68</v>
      </c>
    </row>
    <row r="133" spans="2:9" x14ac:dyDescent="0.25">
      <c r="B133" s="86"/>
      <c r="C133" t="s">
        <v>69</v>
      </c>
    </row>
    <row r="134" spans="2:9" x14ac:dyDescent="0.25">
      <c r="B134" s="86"/>
    </row>
    <row r="135" spans="2:9" ht="30" x14ac:dyDescent="0.25">
      <c r="B135" s="86"/>
      <c r="C135" s="47" t="s">
        <v>831</v>
      </c>
    </row>
    <row r="136" spans="2:9" x14ac:dyDescent="0.25">
      <c r="B136" s="86"/>
    </row>
    <row r="137" spans="2:9" x14ac:dyDescent="0.25">
      <c r="B137" s="86"/>
      <c r="C137" s="17" t="s">
        <v>1917</v>
      </c>
    </row>
    <row r="138" spans="2:9" x14ac:dyDescent="0.25">
      <c r="B138" s="86"/>
      <c r="C138" s="17"/>
    </row>
    <row r="139" spans="2:9" x14ac:dyDescent="0.25">
      <c r="B139" s="86"/>
      <c r="C139" s="93" t="s">
        <v>704</v>
      </c>
      <c r="D139" s="92"/>
      <c r="E139" s="92"/>
      <c r="F139" s="92"/>
      <c r="G139" s="92"/>
      <c r="H139" s="92"/>
      <c r="I139" s="92"/>
    </row>
    <row r="140" spans="2:9" x14ac:dyDescent="0.25">
      <c r="B140" s="86"/>
      <c r="C140" s="92" t="s">
        <v>2256</v>
      </c>
      <c r="D140" s="92"/>
      <c r="E140" s="92"/>
      <c r="F140" s="92"/>
      <c r="G140" s="92"/>
      <c r="H140" s="92"/>
      <c r="I140" s="92"/>
    </row>
    <row r="141" spans="2:9" x14ac:dyDescent="0.25">
      <c r="B141" s="86"/>
      <c r="C141" s="92" t="s">
        <v>2257</v>
      </c>
      <c r="D141" s="92"/>
      <c r="E141" s="92"/>
      <c r="F141" s="92"/>
      <c r="G141" s="92"/>
      <c r="H141" s="92"/>
      <c r="I141" s="92"/>
    </row>
    <row r="142" spans="2:9" x14ac:dyDescent="0.25">
      <c r="B142" s="86"/>
      <c r="C142" s="92" t="s">
        <v>2258</v>
      </c>
      <c r="D142" s="92"/>
      <c r="E142" s="92"/>
      <c r="F142" s="92"/>
      <c r="G142" s="92"/>
      <c r="H142" s="92"/>
      <c r="I142" s="92"/>
    </row>
    <row r="143" spans="2:9" x14ac:dyDescent="0.25">
      <c r="B143" s="86"/>
      <c r="C143" s="92" t="s">
        <v>2259</v>
      </c>
      <c r="D143" s="92"/>
      <c r="E143" s="92"/>
      <c r="F143" s="92"/>
      <c r="G143" s="92"/>
      <c r="H143" s="92"/>
      <c r="I143" s="92"/>
    </row>
    <row r="144" spans="2:9" x14ac:dyDescent="0.25">
      <c r="B144" s="86"/>
      <c r="C144" s="92" t="s">
        <v>2260</v>
      </c>
      <c r="D144" s="92"/>
      <c r="E144" s="92"/>
      <c r="F144" s="92"/>
      <c r="G144" s="92"/>
      <c r="H144" s="92"/>
      <c r="I144" s="92"/>
    </row>
    <row r="145" spans="2:12" x14ac:dyDescent="0.25">
      <c r="B145" s="86"/>
      <c r="C145" s="92" t="s">
        <v>2261</v>
      </c>
      <c r="D145" s="92"/>
      <c r="E145" s="92"/>
      <c r="F145" s="92"/>
      <c r="G145" s="92"/>
      <c r="H145" s="92"/>
      <c r="I145" s="92"/>
    </row>
    <row r="146" spans="2:12" x14ac:dyDescent="0.25">
      <c r="B146" s="86"/>
      <c r="C146" s="92" t="s">
        <v>2262</v>
      </c>
      <c r="D146" s="92"/>
      <c r="E146" s="92"/>
      <c r="F146" s="92"/>
      <c r="G146" s="92"/>
      <c r="H146" s="92"/>
      <c r="I146" s="92"/>
    </row>
    <row r="147" spans="2:12" x14ac:dyDescent="0.25">
      <c r="B147" s="86"/>
      <c r="C147" s="92" t="s">
        <v>2273</v>
      </c>
      <c r="D147" s="92"/>
      <c r="E147" s="92"/>
      <c r="F147" s="92"/>
      <c r="G147" s="92"/>
      <c r="H147" s="92"/>
      <c r="I147" s="92"/>
    </row>
    <row r="148" spans="2:12" x14ac:dyDescent="0.25">
      <c r="B148" s="86"/>
      <c r="C148" s="92" t="s">
        <v>2263</v>
      </c>
      <c r="D148" s="92"/>
      <c r="E148" s="92"/>
      <c r="F148" s="92"/>
      <c r="G148" s="92"/>
      <c r="H148" s="92"/>
      <c r="I148" s="92"/>
    </row>
    <row r="149" spans="2:12" x14ac:dyDescent="0.25">
      <c r="B149" s="86"/>
      <c r="C149" s="17"/>
    </row>
    <row r="150" spans="2:12" x14ac:dyDescent="0.25">
      <c r="B150" s="86"/>
      <c r="C150" s="17" t="s">
        <v>1918</v>
      </c>
      <c r="E150" s="17"/>
      <c r="F150" s="17"/>
      <c r="G150" s="17"/>
      <c r="H150" s="17"/>
      <c r="L150" s="17" t="s">
        <v>2294</v>
      </c>
    </row>
    <row r="151" spans="2:12" ht="45" x14ac:dyDescent="0.25">
      <c r="B151" s="86"/>
      <c r="C151" s="47" t="s">
        <v>832</v>
      </c>
      <c r="E151" s="245"/>
      <c r="F151" s="245"/>
      <c r="G151" s="245"/>
      <c r="H151" s="245"/>
    </row>
    <row r="152" spans="2:12" x14ac:dyDescent="0.25">
      <c r="B152" s="86"/>
      <c r="C152" s="47" t="s">
        <v>61</v>
      </c>
      <c r="E152" s="245"/>
      <c r="L152" s="17" t="s">
        <v>2291</v>
      </c>
    </row>
    <row r="153" spans="2:12" ht="30" customHeight="1" x14ac:dyDescent="0.25">
      <c r="B153" s="86"/>
      <c r="C153" s="47" t="s">
        <v>2382</v>
      </c>
      <c r="E153" s="245"/>
      <c r="F153" s="245"/>
      <c r="G153" s="245"/>
      <c r="H153" s="245"/>
    </row>
    <row r="154" spans="2:12" ht="45" x14ac:dyDescent="0.25">
      <c r="B154" s="86"/>
      <c r="C154" s="47" t="s">
        <v>1208</v>
      </c>
      <c r="E154" s="245"/>
      <c r="F154" s="245"/>
      <c r="G154" s="245"/>
      <c r="H154" s="245"/>
    </row>
    <row r="155" spans="2:12" x14ac:dyDescent="0.25">
      <c r="B155" s="86"/>
    </row>
    <row r="156" spans="2:12" ht="15" customHeight="1" x14ac:dyDescent="0.25">
      <c r="B156" s="86"/>
      <c r="C156" s="17" t="s">
        <v>1919</v>
      </c>
      <c r="E156" s="245"/>
    </row>
    <row r="157" spans="2:12" ht="30" x14ac:dyDescent="0.25">
      <c r="B157" s="86"/>
      <c r="C157" s="47" t="s">
        <v>1288</v>
      </c>
      <c r="E157" s="245"/>
      <c r="F157" s="245"/>
      <c r="G157" s="245"/>
      <c r="H157" s="245"/>
    </row>
    <row r="158" spans="2:12" x14ac:dyDescent="0.25">
      <c r="B158" s="86"/>
      <c r="E158" s="245"/>
    </row>
    <row r="159" spans="2:12" x14ac:dyDescent="0.25">
      <c r="B159" s="86"/>
      <c r="C159" t="s">
        <v>71</v>
      </c>
      <c r="E159" s="245"/>
    </row>
    <row r="160" spans="2:12" x14ac:dyDescent="0.25">
      <c r="B160" s="86"/>
      <c r="C160" t="s">
        <v>755</v>
      </c>
    </row>
    <row r="161" spans="2:12" x14ac:dyDescent="0.25">
      <c r="B161" s="86"/>
      <c r="C161" t="s">
        <v>1287</v>
      </c>
      <c r="E161" s="245"/>
    </row>
    <row r="162" spans="2:12" x14ac:dyDescent="0.25">
      <c r="B162" s="86"/>
      <c r="E162" s="245"/>
    </row>
    <row r="163" spans="2:12" x14ac:dyDescent="0.25">
      <c r="B163" s="86"/>
      <c r="C163" t="s">
        <v>756</v>
      </c>
    </row>
    <row r="164" spans="2:12" x14ac:dyDescent="0.25">
      <c r="B164" s="86"/>
      <c r="E164" s="247"/>
    </row>
    <row r="165" spans="2:12" x14ac:dyDescent="0.25">
      <c r="B165" s="86"/>
      <c r="C165" s="17" t="s">
        <v>1920</v>
      </c>
      <c r="E165" s="247"/>
    </row>
    <row r="166" spans="2:12" x14ac:dyDescent="0.25">
      <c r="B166" s="86"/>
      <c r="C166" t="s">
        <v>72</v>
      </c>
      <c r="L166" s="17" t="s">
        <v>2292</v>
      </c>
    </row>
    <row r="167" spans="2:12" ht="30" x14ac:dyDescent="0.25">
      <c r="B167" s="86"/>
      <c r="C167" s="47" t="s">
        <v>1214</v>
      </c>
      <c r="E167" s="245"/>
      <c r="F167" s="245"/>
      <c r="G167" s="245"/>
      <c r="H167" s="245"/>
    </row>
    <row r="168" spans="2:12" ht="30" x14ac:dyDescent="0.25">
      <c r="B168" s="86"/>
      <c r="C168" s="47" t="s">
        <v>1212</v>
      </c>
      <c r="E168" s="245"/>
      <c r="F168" s="245"/>
      <c r="G168" s="245"/>
      <c r="H168" s="245"/>
    </row>
    <row r="169" spans="2:12" x14ac:dyDescent="0.25">
      <c r="B169" s="86"/>
      <c r="C169" t="s">
        <v>73</v>
      </c>
      <c r="E169" s="245"/>
      <c r="F169" s="245"/>
      <c r="G169" s="342"/>
      <c r="H169" s="245"/>
    </row>
    <row r="170" spans="2:12" x14ac:dyDescent="0.25">
      <c r="B170" s="86"/>
      <c r="C170" s="20" t="s">
        <v>74</v>
      </c>
      <c r="E170" s="245"/>
      <c r="F170" s="245"/>
      <c r="G170" s="342"/>
      <c r="H170" s="245"/>
    </row>
    <row r="171" spans="2:12" ht="15" customHeight="1" x14ac:dyDescent="0.25">
      <c r="B171" s="86"/>
      <c r="C171" s="20" t="s">
        <v>75</v>
      </c>
      <c r="E171" s="245"/>
    </row>
    <row r="172" spans="2:12" x14ac:dyDescent="0.25">
      <c r="B172" s="86"/>
      <c r="C172" s="20" t="s">
        <v>76</v>
      </c>
      <c r="E172" s="245"/>
    </row>
    <row r="173" spans="2:12" ht="15" customHeight="1" x14ac:dyDescent="0.25">
      <c r="B173" s="86"/>
      <c r="E173" s="245"/>
    </row>
    <row r="174" spans="2:12" ht="30" customHeight="1" x14ac:dyDescent="0.25">
      <c r="B174" s="86"/>
      <c r="C174" s="47" t="s">
        <v>1216</v>
      </c>
      <c r="E174" s="247"/>
      <c r="F174" s="245"/>
      <c r="G174" s="245"/>
      <c r="H174" s="245"/>
    </row>
    <row r="175" spans="2:12" ht="30" customHeight="1" x14ac:dyDescent="0.25">
      <c r="B175" s="86"/>
      <c r="C175" s="47" t="s">
        <v>1289</v>
      </c>
      <c r="E175" s="247"/>
      <c r="F175" s="245"/>
      <c r="G175" s="245"/>
      <c r="H175" s="245"/>
    </row>
    <row r="176" spans="2:12" ht="15" customHeight="1" x14ac:dyDescent="0.25">
      <c r="B176" s="86"/>
      <c r="C176" s="47"/>
      <c r="E176" s="247"/>
      <c r="F176" s="245"/>
      <c r="G176" s="245"/>
      <c r="H176" s="245"/>
    </row>
    <row r="177" spans="2:12" x14ac:dyDescent="0.25">
      <c r="B177" s="86"/>
      <c r="C177" t="s">
        <v>77</v>
      </c>
      <c r="E177" s="247"/>
      <c r="F177" s="245"/>
      <c r="G177" s="245"/>
      <c r="H177" s="245"/>
    </row>
    <row r="178" spans="2:12" x14ac:dyDescent="0.25">
      <c r="B178" s="86"/>
      <c r="C178" t="s">
        <v>78</v>
      </c>
      <c r="E178" s="247"/>
      <c r="F178" s="245"/>
      <c r="G178" s="245"/>
      <c r="H178" s="245"/>
    </row>
    <row r="179" spans="2:12" x14ac:dyDescent="0.25">
      <c r="B179" s="86"/>
      <c r="E179" s="247"/>
      <c r="F179" s="245"/>
      <c r="G179" s="245"/>
      <c r="H179" s="245"/>
    </row>
    <row r="180" spans="2:12" x14ac:dyDescent="0.25">
      <c r="B180" s="86"/>
      <c r="E180" s="247"/>
      <c r="F180" s="245"/>
      <c r="G180" s="245"/>
      <c r="H180" s="245"/>
      <c r="L180" s="17" t="s">
        <v>2293</v>
      </c>
    </row>
    <row r="181" spans="2:12" x14ac:dyDescent="0.25">
      <c r="B181" s="86"/>
      <c r="E181" s="247"/>
      <c r="F181" s="245"/>
      <c r="G181" s="245"/>
      <c r="H181" s="245"/>
    </row>
    <row r="182" spans="2:12" x14ac:dyDescent="0.25">
      <c r="B182" s="86"/>
      <c r="C182" s="17" t="s">
        <v>1921</v>
      </c>
      <c r="E182" s="247"/>
      <c r="F182" s="245"/>
      <c r="G182" s="245"/>
      <c r="H182" s="245"/>
    </row>
    <row r="183" spans="2:12" x14ac:dyDescent="0.25">
      <c r="B183" s="86"/>
      <c r="C183" s="17" t="s">
        <v>1922</v>
      </c>
      <c r="E183" s="247"/>
      <c r="F183" s="245"/>
      <c r="G183" s="245"/>
      <c r="H183" s="245"/>
    </row>
    <row r="184" spans="2:12" ht="30" customHeight="1" x14ac:dyDescent="0.25">
      <c r="B184" s="86"/>
      <c r="C184" s="47" t="s">
        <v>630</v>
      </c>
      <c r="E184" s="47"/>
      <c r="F184" s="47"/>
      <c r="G184" s="47"/>
      <c r="H184" s="47"/>
      <c r="I184" s="47"/>
      <c r="J184" s="47"/>
    </row>
    <row r="185" spans="2:12" x14ac:dyDescent="0.25">
      <c r="B185" s="86"/>
      <c r="C185" t="s">
        <v>79</v>
      </c>
    </row>
    <row r="186" spans="2:12" ht="60" x14ac:dyDescent="0.25">
      <c r="B186" s="86"/>
      <c r="C186" s="47" t="s">
        <v>927</v>
      </c>
      <c r="E186" s="133"/>
    </row>
    <row r="187" spans="2:12" ht="30" x14ac:dyDescent="0.25">
      <c r="B187" s="86"/>
      <c r="C187" s="47" t="s">
        <v>928</v>
      </c>
    </row>
    <row r="188" spans="2:12" ht="30" x14ac:dyDescent="0.25">
      <c r="B188" s="86"/>
      <c r="C188" s="47" t="s">
        <v>929</v>
      </c>
    </row>
    <row r="189" spans="2:12" ht="15" customHeight="1" x14ac:dyDescent="0.25">
      <c r="B189" s="86"/>
    </row>
    <row r="190" spans="2:12" x14ac:dyDescent="0.25">
      <c r="B190" s="86"/>
      <c r="C190" t="s">
        <v>80</v>
      </c>
    </row>
    <row r="191" spans="2:12" ht="15" customHeight="1" x14ac:dyDescent="0.25">
      <c r="B191" s="86"/>
      <c r="C191" t="s">
        <v>81</v>
      </c>
    </row>
    <row r="192" spans="2:12" x14ac:dyDescent="0.25">
      <c r="B192" s="86"/>
      <c r="C192" t="s">
        <v>82</v>
      </c>
    </row>
    <row r="193" spans="2:3" x14ac:dyDescent="0.25">
      <c r="B193" s="86"/>
      <c r="C193" t="s">
        <v>83</v>
      </c>
    </row>
    <row r="194" spans="2:3" x14ac:dyDescent="0.25">
      <c r="B194" s="86"/>
      <c r="C194" t="s">
        <v>84</v>
      </c>
    </row>
    <row r="195" spans="2:3" x14ac:dyDescent="0.25">
      <c r="B195" s="86"/>
    </row>
    <row r="196" spans="2:3" x14ac:dyDescent="0.25">
      <c r="B196" s="86"/>
      <c r="C196" s="17" t="s">
        <v>1923</v>
      </c>
    </row>
    <row r="197" spans="2:3" ht="30" x14ac:dyDescent="0.25">
      <c r="B197" s="86"/>
      <c r="C197" s="47" t="s">
        <v>930</v>
      </c>
    </row>
    <row r="198" spans="2:3" x14ac:dyDescent="0.25">
      <c r="B198" s="86"/>
      <c r="C198" t="s">
        <v>85</v>
      </c>
    </row>
    <row r="199" spans="2:3" ht="60" x14ac:dyDescent="0.25">
      <c r="B199" s="86"/>
      <c r="C199" s="47" t="s">
        <v>931</v>
      </c>
    </row>
    <row r="200" spans="2:3" ht="30" x14ac:dyDescent="0.25">
      <c r="B200" s="86"/>
      <c r="C200" s="47" t="s">
        <v>932</v>
      </c>
    </row>
    <row r="201" spans="2:3" x14ac:dyDescent="0.25">
      <c r="B201" s="86"/>
      <c r="C201" t="s">
        <v>86</v>
      </c>
    </row>
    <row r="202" spans="2:3" x14ac:dyDescent="0.25">
      <c r="B202" s="86"/>
    </row>
    <row r="203" spans="2:3" x14ac:dyDescent="0.25">
      <c r="B203" s="86"/>
      <c r="C203" s="17" t="s">
        <v>1924</v>
      </c>
    </row>
    <row r="204" spans="2:3" ht="30" x14ac:dyDescent="0.25">
      <c r="B204" s="86"/>
      <c r="C204" s="47" t="s">
        <v>933</v>
      </c>
    </row>
    <row r="205" spans="2:3" x14ac:dyDescent="0.25">
      <c r="B205" s="86"/>
    </row>
    <row r="206" spans="2:3" x14ac:dyDescent="0.25">
      <c r="B206" s="86"/>
      <c r="C206" s="523" t="s">
        <v>1294</v>
      </c>
    </row>
    <row r="207" spans="2:3" x14ac:dyDescent="0.25">
      <c r="B207" s="86"/>
      <c r="C207" s="523"/>
    </row>
    <row r="208" spans="2:3" x14ac:dyDescent="0.25">
      <c r="B208" s="86"/>
      <c r="C208" s="523"/>
    </row>
    <row r="209" spans="2:3" x14ac:dyDescent="0.25">
      <c r="B209" s="86"/>
      <c r="C209" s="524" t="s">
        <v>1295</v>
      </c>
    </row>
    <row r="210" spans="2:3" x14ac:dyDescent="0.25">
      <c r="B210" s="86"/>
      <c r="C210" s="524"/>
    </row>
    <row r="211" spans="2:3" x14ac:dyDescent="0.25">
      <c r="B211" s="86"/>
      <c r="C211" s="524"/>
    </row>
    <row r="212" spans="2:3" x14ac:dyDescent="0.25">
      <c r="B212" s="86"/>
      <c r="C212" s="524"/>
    </row>
    <row r="213" spans="2:3" x14ac:dyDescent="0.25">
      <c r="B213" s="86"/>
      <c r="C213" s="524"/>
    </row>
    <row r="214" spans="2:3" x14ac:dyDescent="0.25">
      <c r="B214" s="86"/>
      <c r="C214" s="524"/>
    </row>
    <row r="215" spans="2:3" x14ac:dyDescent="0.25">
      <c r="B215" s="86"/>
      <c r="C215" s="524"/>
    </row>
    <row r="216" spans="2:3" x14ac:dyDescent="0.25">
      <c r="B216" s="86"/>
      <c r="C216" s="524"/>
    </row>
    <row r="217" spans="2:3" x14ac:dyDescent="0.25">
      <c r="B217" s="86"/>
      <c r="C217" s="521" t="s">
        <v>1296</v>
      </c>
    </row>
    <row r="218" spans="2:3" x14ac:dyDescent="0.25">
      <c r="B218" s="86"/>
      <c r="C218" s="521"/>
    </row>
    <row r="219" spans="2:3" x14ac:dyDescent="0.25">
      <c r="B219" s="86"/>
      <c r="C219" s="521"/>
    </row>
    <row r="220" spans="2:3" x14ac:dyDescent="0.25">
      <c r="B220" s="86"/>
      <c r="C220" s="521"/>
    </row>
    <row r="221" spans="2:3" x14ac:dyDescent="0.25">
      <c r="B221" s="86"/>
      <c r="C221" s="521"/>
    </row>
    <row r="222" spans="2:3" x14ac:dyDescent="0.25">
      <c r="B222" s="86"/>
      <c r="C222" s="521"/>
    </row>
    <row r="223" spans="2:3" x14ac:dyDescent="0.25">
      <c r="B223" s="86"/>
      <c r="C223" s="521"/>
    </row>
    <row r="224" spans="2:3" x14ac:dyDescent="0.25">
      <c r="B224" s="86"/>
      <c r="C224" s="521"/>
    </row>
    <row r="225" spans="2:3" x14ac:dyDescent="0.25">
      <c r="B225" s="86"/>
      <c r="C225" s="521"/>
    </row>
    <row r="226" spans="2:3" x14ac:dyDescent="0.25">
      <c r="B226" s="86"/>
      <c r="C226" s="521"/>
    </row>
    <row r="227" spans="2:3" x14ac:dyDescent="0.25">
      <c r="B227" s="86"/>
      <c r="C227" s="521"/>
    </row>
    <row r="228" spans="2:3" x14ac:dyDescent="0.25">
      <c r="B228" s="86"/>
      <c r="C228" s="521"/>
    </row>
    <row r="229" spans="2:3" x14ac:dyDescent="0.25">
      <c r="B229" s="86"/>
      <c r="C229" s="521"/>
    </row>
    <row r="230" spans="2:3" x14ac:dyDescent="0.25">
      <c r="B230" s="86"/>
      <c r="C230" s="521"/>
    </row>
    <row r="231" spans="2:3" x14ac:dyDescent="0.25">
      <c r="B231" s="86"/>
      <c r="C231" s="521"/>
    </row>
    <row r="232" spans="2:3" x14ac:dyDescent="0.25">
      <c r="B232" s="86"/>
      <c r="C232" s="521"/>
    </row>
    <row r="233" spans="2:3" x14ac:dyDescent="0.25">
      <c r="B233" s="86"/>
      <c r="C233" s="521"/>
    </row>
    <row r="234" spans="2:3" x14ac:dyDescent="0.25">
      <c r="B234" s="86"/>
      <c r="C234" s="521"/>
    </row>
    <row r="235" spans="2:3" x14ac:dyDescent="0.25">
      <c r="B235" s="86"/>
    </row>
    <row r="236" spans="2:3" ht="45" x14ac:dyDescent="0.25">
      <c r="B236" s="86"/>
      <c r="C236" s="47" t="s">
        <v>934</v>
      </c>
    </row>
    <row r="237" spans="2:3" x14ac:dyDescent="0.25">
      <c r="B237" s="86"/>
      <c r="C237" t="s">
        <v>1301</v>
      </c>
    </row>
    <row r="238" spans="2:3" x14ac:dyDescent="0.25">
      <c r="B238" s="86"/>
    </row>
    <row r="239" spans="2:3" x14ac:dyDescent="0.25">
      <c r="B239" s="86"/>
      <c r="C239" t="s">
        <v>87</v>
      </c>
    </row>
    <row r="240" spans="2:3" ht="60" x14ac:dyDescent="0.25">
      <c r="B240" s="86"/>
      <c r="C240" s="47" t="s">
        <v>1300</v>
      </c>
    </row>
    <row r="241" spans="2:3" ht="30" x14ac:dyDescent="0.25">
      <c r="B241" s="86"/>
      <c r="C241" s="47" t="s">
        <v>928</v>
      </c>
    </row>
    <row r="242" spans="2:3" x14ac:dyDescent="0.25">
      <c r="B242" s="86"/>
      <c r="C242" t="s">
        <v>929</v>
      </c>
    </row>
    <row r="243" spans="2:3" x14ac:dyDescent="0.25">
      <c r="B243" s="86"/>
    </row>
    <row r="244" spans="2:3" x14ac:dyDescent="0.25">
      <c r="B244" s="86"/>
      <c r="C244" t="s">
        <v>80</v>
      </c>
    </row>
    <row r="245" spans="2:3" x14ac:dyDescent="0.25">
      <c r="B245" s="86"/>
      <c r="C245" t="s">
        <v>88</v>
      </c>
    </row>
    <row r="246" spans="2:3" x14ac:dyDescent="0.25">
      <c r="B246" s="86"/>
      <c r="C246" t="s">
        <v>82</v>
      </c>
    </row>
    <row r="247" spans="2:3" x14ac:dyDescent="0.25">
      <c r="B247" s="86"/>
      <c r="C247" t="s">
        <v>83</v>
      </c>
    </row>
    <row r="248" spans="2:3" x14ac:dyDescent="0.25">
      <c r="B248" s="86"/>
      <c r="C248" t="s">
        <v>84</v>
      </c>
    </row>
    <row r="249" spans="2:3" x14ac:dyDescent="0.25">
      <c r="B249" s="86"/>
      <c r="C249" t="s">
        <v>89</v>
      </c>
    </row>
    <row r="250" spans="2:3" x14ac:dyDescent="0.25">
      <c r="B250" s="86"/>
    </row>
    <row r="251" spans="2:3" x14ac:dyDescent="0.25">
      <c r="B251" s="86"/>
      <c r="C251" s="17" t="s">
        <v>1925</v>
      </c>
    </row>
    <row r="252" spans="2:3" ht="30" x14ac:dyDescent="0.25">
      <c r="B252" s="86"/>
      <c r="C252" s="47" t="s">
        <v>933</v>
      </c>
    </row>
    <row r="253" spans="2:3" x14ac:dyDescent="0.25">
      <c r="B253" s="86"/>
    </row>
    <row r="254" spans="2:3" x14ac:dyDescent="0.25">
      <c r="B254" s="86"/>
      <c r="C254" s="523" t="s">
        <v>1294</v>
      </c>
    </row>
    <row r="255" spans="2:3" x14ac:dyDescent="0.25">
      <c r="B255" s="86"/>
      <c r="C255" s="523"/>
    </row>
    <row r="256" spans="2:3" x14ac:dyDescent="0.25">
      <c r="B256" s="86"/>
      <c r="C256" s="523"/>
    </row>
    <row r="257" spans="2:3" x14ac:dyDescent="0.25">
      <c r="B257" s="86"/>
      <c r="C257" s="524" t="s">
        <v>1295</v>
      </c>
    </row>
    <row r="258" spans="2:3" x14ac:dyDescent="0.25">
      <c r="B258" s="86"/>
      <c r="C258" s="524"/>
    </row>
    <row r="259" spans="2:3" x14ac:dyDescent="0.25">
      <c r="B259" s="86"/>
      <c r="C259" s="524"/>
    </row>
    <row r="260" spans="2:3" x14ac:dyDescent="0.25">
      <c r="B260" s="86"/>
      <c r="C260" s="524"/>
    </row>
    <row r="261" spans="2:3" x14ac:dyDescent="0.25">
      <c r="B261" s="86"/>
      <c r="C261" s="524"/>
    </row>
    <row r="262" spans="2:3" x14ac:dyDescent="0.25">
      <c r="B262" s="86"/>
      <c r="C262" s="524"/>
    </row>
    <row r="263" spans="2:3" x14ac:dyDescent="0.25">
      <c r="B263" s="86"/>
      <c r="C263" s="524"/>
    </row>
    <row r="264" spans="2:3" x14ac:dyDescent="0.25">
      <c r="B264" s="86"/>
      <c r="C264" s="524"/>
    </row>
    <row r="265" spans="2:3" x14ac:dyDescent="0.25">
      <c r="B265" s="86"/>
      <c r="C265" s="521" t="s">
        <v>1298</v>
      </c>
    </row>
    <row r="266" spans="2:3" x14ac:dyDescent="0.25">
      <c r="B266" s="86"/>
      <c r="C266" s="521"/>
    </row>
    <row r="267" spans="2:3" x14ac:dyDescent="0.25">
      <c r="B267" s="86"/>
      <c r="C267" s="521"/>
    </row>
    <row r="268" spans="2:3" x14ac:dyDescent="0.25">
      <c r="B268" s="86"/>
      <c r="C268" s="521"/>
    </row>
    <row r="269" spans="2:3" x14ac:dyDescent="0.25">
      <c r="B269" s="86"/>
      <c r="C269" s="521"/>
    </row>
    <row r="270" spans="2:3" x14ac:dyDescent="0.25">
      <c r="B270" s="86"/>
      <c r="C270" s="521"/>
    </row>
    <row r="271" spans="2:3" x14ac:dyDescent="0.25">
      <c r="B271" s="86"/>
      <c r="C271" s="521"/>
    </row>
    <row r="272" spans="2:3" x14ac:dyDescent="0.25">
      <c r="B272" s="86"/>
      <c r="C272" s="521"/>
    </row>
    <row r="273" spans="2:3" x14ac:dyDescent="0.25">
      <c r="B273" s="86"/>
      <c r="C273" s="521"/>
    </row>
    <row r="274" spans="2:3" x14ac:dyDescent="0.25">
      <c r="B274" s="86"/>
      <c r="C274" s="521"/>
    </row>
    <row r="275" spans="2:3" x14ac:dyDescent="0.25">
      <c r="B275" s="86"/>
      <c r="C275" s="521"/>
    </row>
    <row r="276" spans="2:3" x14ac:dyDescent="0.25">
      <c r="B276" s="86"/>
      <c r="C276" s="521"/>
    </row>
    <row r="277" spans="2:3" x14ac:dyDescent="0.25">
      <c r="B277" s="86"/>
      <c r="C277" s="521"/>
    </row>
    <row r="278" spans="2:3" x14ac:dyDescent="0.25">
      <c r="B278" s="86"/>
      <c r="C278" s="521"/>
    </row>
    <row r="279" spans="2:3" x14ac:dyDescent="0.25">
      <c r="B279" s="86"/>
      <c r="C279" s="521"/>
    </row>
    <row r="280" spans="2:3" x14ac:dyDescent="0.25">
      <c r="B280" s="86"/>
      <c r="C280" s="521"/>
    </row>
    <row r="281" spans="2:3" x14ac:dyDescent="0.25">
      <c r="B281" s="86"/>
      <c r="C281" s="521"/>
    </row>
    <row r="282" spans="2:3" x14ac:dyDescent="0.25">
      <c r="B282" s="86"/>
      <c r="C282" s="521"/>
    </row>
    <row r="283" spans="2:3" x14ac:dyDescent="0.25">
      <c r="B283" s="86"/>
    </row>
    <row r="284" spans="2:3" ht="45" x14ac:dyDescent="0.25">
      <c r="B284" s="86"/>
      <c r="C284" s="47" t="s">
        <v>1299</v>
      </c>
    </row>
    <row r="285" spans="2:3" x14ac:dyDescent="0.25">
      <c r="B285" s="86"/>
      <c r="C285" t="s">
        <v>1301</v>
      </c>
    </row>
    <row r="286" spans="2:3" x14ac:dyDescent="0.25">
      <c r="B286" s="86"/>
    </row>
    <row r="287" spans="2:3" x14ac:dyDescent="0.25">
      <c r="B287" s="86"/>
      <c r="C287" t="s">
        <v>87</v>
      </c>
    </row>
    <row r="288" spans="2:3" ht="60" x14ac:dyDescent="0.25">
      <c r="B288" s="86"/>
      <c r="C288" s="47" t="s">
        <v>935</v>
      </c>
    </row>
    <row r="289" spans="2:3" ht="30" x14ac:dyDescent="0.25">
      <c r="B289" s="86"/>
      <c r="C289" s="47" t="s">
        <v>928</v>
      </c>
    </row>
    <row r="290" spans="2:3" ht="30" x14ac:dyDescent="0.25">
      <c r="B290" s="86"/>
      <c r="C290" s="47" t="s">
        <v>929</v>
      </c>
    </row>
    <row r="291" spans="2:3" x14ac:dyDescent="0.25">
      <c r="B291" s="86"/>
    </row>
    <row r="292" spans="2:3" x14ac:dyDescent="0.25">
      <c r="B292" s="86"/>
      <c r="C292" t="s">
        <v>80</v>
      </c>
    </row>
    <row r="293" spans="2:3" x14ac:dyDescent="0.25">
      <c r="B293" s="86"/>
      <c r="C293" t="s">
        <v>88</v>
      </c>
    </row>
    <row r="294" spans="2:3" x14ac:dyDescent="0.25">
      <c r="B294" s="86"/>
      <c r="C294" t="s">
        <v>82</v>
      </c>
    </row>
    <row r="295" spans="2:3" x14ac:dyDescent="0.25">
      <c r="B295" s="86"/>
      <c r="C295" t="s">
        <v>83</v>
      </c>
    </row>
    <row r="296" spans="2:3" x14ac:dyDescent="0.25">
      <c r="B296" s="86"/>
      <c r="C296" t="s">
        <v>84</v>
      </c>
    </row>
    <row r="297" spans="2:3" x14ac:dyDescent="0.25">
      <c r="B297" s="86"/>
      <c r="C297" t="s">
        <v>89</v>
      </c>
    </row>
    <row r="298" spans="2:3" x14ac:dyDescent="0.25">
      <c r="B298" s="86"/>
    </row>
    <row r="299" spans="2:3" x14ac:dyDescent="0.25">
      <c r="B299" s="86"/>
      <c r="C299" s="17" t="s">
        <v>1926</v>
      </c>
    </row>
    <row r="300" spans="2:3" x14ac:dyDescent="0.25">
      <c r="B300" s="86"/>
      <c r="C300" s="17" t="s">
        <v>1927</v>
      </c>
    </row>
    <row r="301" spans="2:3" ht="60" x14ac:dyDescent="0.25">
      <c r="B301" s="86"/>
      <c r="C301" s="47" t="s">
        <v>788</v>
      </c>
    </row>
    <row r="302" spans="2:3" x14ac:dyDescent="0.25">
      <c r="B302" s="86"/>
    </row>
    <row r="303" spans="2:3" x14ac:dyDescent="0.25">
      <c r="B303" s="86"/>
      <c r="C303" s="132" t="s">
        <v>91</v>
      </c>
    </row>
    <row r="304" spans="2:3" x14ac:dyDescent="0.25">
      <c r="B304" s="86"/>
      <c r="C304" s="133" t="s">
        <v>784</v>
      </c>
    </row>
    <row r="305" spans="2:3" x14ac:dyDescent="0.25">
      <c r="B305" s="86"/>
      <c r="C305" s="133" t="s">
        <v>2569</v>
      </c>
    </row>
    <row r="306" spans="2:3" x14ac:dyDescent="0.25">
      <c r="B306" s="86"/>
      <c r="C306" s="133" t="s">
        <v>2376</v>
      </c>
    </row>
    <row r="307" spans="2:3" x14ac:dyDescent="0.25">
      <c r="B307" s="86"/>
      <c r="C307" t="s">
        <v>90</v>
      </c>
    </row>
    <row r="308" spans="2:3" x14ac:dyDescent="0.25">
      <c r="B308" s="86"/>
      <c r="C308" t="s">
        <v>1240</v>
      </c>
    </row>
    <row r="309" spans="2:3" x14ac:dyDescent="0.25">
      <c r="B309" s="86"/>
      <c r="C309" t="s">
        <v>785</v>
      </c>
    </row>
    <row r="310" spans="2:3" x14ac:dyDescent="0.25">
      <c r="B310" s="86"/>
    </row>
    <row r="311" spans="2:3" x14ac:dyDescent="0.25">
      <c r="B311" s="86"/>
      <c r="C311" s="17" t="s">
        <v>1928</v>
      </c>
    </row>
    <row r="312" spans="2:3" x14ac:dyDescent="0.25">
      <c r="B312" s="86"/>
      <c r="C312" t="s">
        <v>790</v>
      </c>
    </row>
    <row r="313" spans="2:3" x14ac:dyDescent="0.25">
      <c r="B313" s="86"/>
      <c r="C313" s="134" t="s">
        <v>91</v>
      </c>
    </row>
    <row r="314" spans="2:3" x14ac:dyDescent="0.25">
      <c r="B314" s="86"/>
      <c r="C314" t="s">
        <v>698</v>
      </c>
    </row>
    <row r="315" spans="2:3" x14ac:dyDescent="0.25">
      <c r="B315" s="86"/>
      <c r="C315" t="s">
        <v>2569</v>
      </c>
    </row>
    <row r="316" spans="2:3" x14ac:dyDescent="0.25">
      <c r="B316" s="86"/>
      <c r="C316" t="s">
        <v>2376</v>
      </c>
    </row>
    <row r="317" spans="2:3" x14ac:dyDescent="0.25">
      <c r="B317" s="86"/>
      <c r="C317" t="s">
        <v>786</v>
      </c>
    </row>
    <row r="318" spans="2:3" x14ac:dyDescent="0.25">
      <c r="B318" s="86"/>
    </row>
    <row r="319" spans="2:3" x14ac:dyDescent="0.25">
      <c r="B319" s="86"/>
      <c r="C319" s="17" t="s">
        <v>1929</v>
      </c>
    </row>
    <row r="320" spans="2:3" x14ac:dyDescent="0.25">
      <c r="B320" s="86"/>
      <c r="C320" s="17" t="s">
        <v>1930</v>
      </c>
    </row>
    <row r="321" spans="2:3" ht="60" x14ac:dyDescent="0.25">
      <c r="B321" s="86"/>
      <c r="C321" s="47" t="s">
        <v>789</v>
      </c>
    </row>
    <row r="322" spans="2:3" x14ac:dyDescent="0.25">
      <c r="B322" s="86"/>
      <c r="C322" s="134" t="s">
        <v>91</v>
      </c>
    </row>
    <row r="323" spans="2:3" x14ac:dyDescent="0.25">
      <c r="B323" s="86"/>
      <c r="C323" t="s">
        <v>784</v>
      </c>
    </row>
    <row r="324" spans="2:3" x14ac:dyDescent="0.25">
      <c r="B324" s="86"/>
      <c r="C324" t="s">
        <v>2569</v>
      </c>
    </row>
    <row r="325" spans="2:3" x14ac:dyDescent="0.25">
      <c r="B325" s="86"/>
      <c r="C325" s="133" t="s">
        <v>1868</v>
      </c>
    </row>
    <row r="326" spans="2:3" x14ac:dyDescent="0.25">
      <c r="B326" s="86"/>
      <c r="C326" s="133"/>
    </row>
    <row r="327" spans="2:3" ht="30" x14ac:dyDescent="0.25">
      <c r="B327" s="86"/>
      <c r="C327" s="47" t="s">
        <v>2370</v>
      </c>
    </row>
    <row r="328" spans="2:3" x14ac:dyDescent="0.25">
      <c r="B328" s="86"/>
    </row>
    <row r="329" spans="2:3" x14ac:dyDescent="0.25">
      <c r="B329" s="86"/>
      <c r="C329" s="17" t="s">
        <v>1931</v>
      </c>
    </row>
    <row r="330" spans="2:3" x14ac:dyDescent="0.25">
      <c r="B330" s="86"/>
      <c r="C330" s="47" t="s">
        <v>798</v>
      </c>
    </row>
    <row r="331" spans="2:3" x14ac:dyDescent="0.25">
      <c r="B331" s="86"/>
      <c r="C331" s="135" t="s">
        <v>91</v>
      </c>
    </row>
    <row r="332" spans="2:3" x14ac:dyDescent="0.25">
      <c r="B332" s="86"/>
      <c r="C332" t="s">
        <v>698</v>
      </c>
    </row>
    <row r="333" spans="2:3" x14ac:dyDescent="0.25">
      <c r="B333" s="86"/>
      <c r="C333" t="s">
        <v>2569</v>
      </c>
    </row>
    <row r="334" spans="2:3" x14ac:dyDescent="0.25">
      <c r="B334" s="86"/>
      <c r="C334" t="s">
        <v>1868</v>
      </c>
    </row>
    <row r="335" spans="2:3" x14ac:dyDescent="0.25">
      <c r="B335" s="86"/>
      <c r="C335" t="s">
        <v>787</v>
      </c>
    </row>
    <row r="336" spans="2:3" x14ac:dyDescent="0.25">
      <c r="B336" s="86"/>
    </row>
    <row r="337" spans="2:3" x14ac:dyDescent="0.25">
      <c r="B337" s="86"/>
    </row>
    <row r="338" spans="2:3" ht="18.75" x14ac:dyDescent="0.3">
      <c r="B338" s="86"/>
      <c r="C338" s="18" t="s">
        <v>1932</v>
      </c>
    </row>
    <row r="339" spans="2:3" x14ac:dyDescent="0.25">
      <c r="B339" s="86"/>
    </row>
    <row r="340" spans="2:3" x14ac:dyDescent="0.25">
      <c r="B340" s="86"/>
      <c r="C340" s="17" t="s">
        <v>1933</v>
      </c>
    </row>
    <row r="341" spans="2:3" ht="30" x14ac:dyDescent="0.25">
      <c r="B341" s="86"/>
      <c r="C341" s="47" t="s">
        <v>925</v>
      </c>
    </row>
    <row r="342" spans="2:3" x14ac:dyDescent="0.25">
      <c r="B342" s="86"/>
    </row>
    <row r="343" spans="2:3" x14ac:dyDescent="0.25">
      <c r="B343" s="86"/>
      <c r="C343" t="s">
        <v>91</v>
      </c>
    </row>
    <row r="344" spans="2:3" ht="45" customHeight="1" x14ac:dyDescent="0.25">
      <c r="B344" s="86"/>
      <c r="C344" s="47" t="s">
        <v>926</v>
      </c>
    </row>
    <row r="345" spans="2:3" x14ac:dyDescent="0.25">
      <c r="B345" s="86"/>
    </row>
    <row r="346" spans="2:3" x14ac:dyDescent="0.25">
      <c r="B346" s="86"/>
      <c r="C346" s="17" t="s">
        <v>1934</v>
      </c>
    </row>
    <row r="347" spans="2:3" x14ac:dyDescent="0.25">
      <c r="B347" s="86"/>
      <c r="C347" t="s">
        <v>92</v>
      </c>
    </row>
    <row r="348" spans="2:3" x14ac:dyDescent="0.25">
      <c r="B348" s="86"/>
      <c r="C348" t="s">
        <v>924</v>
      </c>
    </row>
    <row r="349" spans="2:3" x14ac:dyDescent="0.25">
      <c r="B349" s="86"/>
      <c r="C349" t="s">
        <v>93</v>
      </c>
    </row>
    <row r="350" spans="2:3" x14ac:dyDescent="0.25">
      <c r="B350" s="86"/>
      <c r="C350" t="s">
        <v>94</v>
      </c>
    </row>
    <row r="351" spans="2:3" x14ac:dyDescent="0.25">
      <c r="B351" s="86"/>
      <c r="C351" t="s">
        <v>95</v>
      </c>
    </row>
    <row r="352" spans="2:3" x14ac:dyDescent="0.25">
      <c r="B352" s="86"/>
      <c r="C352" t="s">
        <v>96</v>
      </c>
    </row>
    <row r="353" spans="2:9" x14ac:dyDescent="0.25">
      <c r="B353" s="86"/>
      <c r="C353" t="s">
        <v>97</v>
      </c>
    </row>
    <row r="354" spans="2:9" x14ac:dyDescent="0.25">
      <c r="B354" s="86"/>
    </row>
    <row r="355" spans="2:9" x14ac:dyDescent="0.25">
      <c r="B355" s="86"/>
      <c r="C355" s="17" t="s">
        <v>1935</v>
      </c>
    </row>
    <row r="356" spans="2:9" x14ac:dyDescent="0.25">
      <c r="B356" s="86"/>
      <c r="C356" s="17" t="s">
        <v>1936</v>
      </c>
    </row>
    <row r="357" spans="2:9" x14ac:dyDescent="0.25">
      <c r="B357" s="86"/>
      <c r="C357" t="s">
        <v>98</v>
      </c>
    </row>
    <row r="358" spans="2:9" x14ac:dyDescent="0.25">
      <c r="B358" s="86"/>
      <c r="C358" t="s">
        <v>91</v>
      </c>
    </row>
    <row r="359" spans="2:9" x14ac:dyDescent="0.25">
      <c r="B359" s="86"/>
      <c r="C359" t="s">
        <v>99</v>
      </c>
    </row>
    <row r="360" spans="2:9" x14ac:dyDescent="0.25">
      <c r="B360" s="86"/>
    </row>
    <row r="361" spans="2:9" ht="30" x14ac:dyDescent="0.25">
      <c r="B361" s="86"/>
      <c r="C361" s="47" t="s">
        <v>885</v>
      </c>
    </row>
    <row r="362" spans="2:9" x14ac:dyDescent="0.25">
      <c r="B362" s="86"/>
    </row>
    <row r="363" spans="2:9" x14ac:dyDescent="0.25">
      <c r="B363" s="86"/>
      <c r="C363" t="s">
        <v>111</v>
      </c>
      <c r="D363" s="21"/>
      <c r="E363" s="21"/>
      <c r="F363" s="21"/>
      <c r="G363" s="21"/>
      <c r="H363" s="21"/>
      <c r="I363" s="21"/>
    </row>
    <row r="364" spans="2:9" ht="75" x14ac:dyDescent="0.25">
      <c r="B364" s="86"/>
      <c r="C364" s="47" t="s">
        <v>923</v>
      </c>
      <c r="D364" s="21"/>
      <c r="E364" s="339" t="s">
        <v>100</v>
      </c>
      <c r="F364" s="339" t="s">
        <v>101</v>
      </c>
      <c r="G364" s="339" t="s">
        <v>102</v>
      </c>
      <c r="H364" s="339" t="s">
        <v>2556</v>
      </c>
      <c r="I364" s="21"/>
    </row>
    <row r="365" spans="2:9" ht="75" x14ac:dyDescent="0.25">
      <c r="B365" s="86"/>
      <c r="C365" s="47" t="s">
        <v>1671</v>
      </c>
      <c r="D365" s="21"/>
      <c r="E365" s="21" t="s">
        <v>103</v>
      </c>
      <c r="F365" s="21" t="s">
        <v>104</v>
      </c>
      <c r="G365" s="21" t="s">
        <v>105</v>
      </c>
      <c r="H365" s="21" t="s">
        <v>2557</v>
      </c>
      <c r="I365" s="21"/>
    </row>
    <row r="366" spans="2:9" x14ac:dyDescent="0.25">
      <c r="B366" s="86"/>
      <c r="D366" s="21"/>
      <c r="E366" s="21" t="s">
        <v>106</v>
      </c>
      <c r="F366" s="21" t="s">
        <v>107</v>
      </c>
      <c r="G366" s="21" t="s">
        <v>108</v>
      </c>
      <c r="H366" s="21" t="s">
        <v>2558</v>
      </c>
      <c r="I366" s="21"/>
    </row>
    <row r="367" spans="2:9" x14ac:dyDescent="0.25">
      <c r="B367" s="86"/>
      <c r="D367" s="21"/>
      <c r="E367" s="21" t="s">
        <v>109</v>
      </c>
      <c r="F367" s="21" t="s">
        <v>110</v>
      </c>
      <c r="G367" s="21" t="s">
        <v>2560</v>
      </c>
      <c r="H367" s="21" t="s">
        <v>2559</v>
      </c>
      <c r="I367" s="21"/>
    </row>
    <row r="368" spans="2:9" x14ac:dyDescent="0.25">
      <c r="B368" s="86"/>
      <c r="D368" s="21"/>
      <c r="E368" s="21" t="s">
        <v>112</v>
      </c>
      <c r="F368" s="21" t="s">
        <v>113</v>
      </c>
      <c r="G368" s="21" t="s">
        <v>2561</v>
      </c>
      <c r="H368" s="21" t="s">
        <v>113</v>
      </c>
      <c r="I368" s="21"/>
    </row>
    <row r="369" spans="2:10" x14ac:dyDescent="0.25">
      <c r="B369" s="86"/>
      <c r="D369" s="21"/>
      <c r="E369" s="21" t="s">
        <v>115</v>
      </c>
      <c r="F369" s="94">
        <v>2</v>
      </c>
      <c r="G369" s="21" t="s">
        <v>116</v>
      </c>
      <c r="H369" s="94">
        <v>2</v>
      </c>
      <c r="I369" s="21"/>
    </row>
    <row r="370" spans="2:10" x14ac:dyDescent="0.25">
      <c r="B370" s="86"/>
      <c r="D370" s="21"/>
      <c r="E370" s="21" t="s">
        <v>117</v>
      </c>
      <c r="F370" s="21" t="s">
        <v>118</v>
      </c>
      <c r="G370" s="95" t="s">
        <v>119</v>
      </c>
      <c r="H370" s="95" t="s">
        <v>119</v>
      </c>
      <c r="I370" s="21"/>
    </row>
    <row r="371" spans="2:10" x14ac:dyDescent="0.25">
      <c r="B371" s="86"/>
      <c r="D371" s="21"/>
      <c r="E371" s="91" t="s">
        <v>120</v>
      </c>
      <c r="F371" s="91" t="s">
        <v>121</v>
      </c>
      <c r="G371" s="21" t="s">
        <v>122</v>
      </c>
      <c r="H371" s="21" t="s">
        <v>121</v>
      </c>
      <c r="I371" s="21"/>
    </row>
    <row r="372" spans="2:10" x14ac:dyDescent="0.25">
      <c r="B372" s="86"/>
      <c r="D372" s="21"/>
      <c r="E372" s="91" t="s">
        <v>123</v>
      </c>
      <c r="F372" s="91" t="s">
        <v>124</v>
      </c>
      <c r="G372" s="21"/>
      <c r="H372" s="21"/>
      <c r="I372" s="21"/>
    </row>
    <row r="373" spans="2:10" x14ac:dyDescent="0.25">
      <c r="B373" s="86"/>
      <c r="D373" s="21"/>
      <c r="E373" s="21" t="s">
        <v>125</v>
      </c>
      <c r="F373" s="21" t="s">
        <v>126</v>
      </c>
      <c r="G373" s="21"/>
      <c r="H373" s="21" t="s">
        <v>126</v>
      </c>
      <c r="I373" s="21"/>
    </row>
    <row r="374" spans="2:10" x14ac:dyDescent="0.25">
      <c r="B374" s="86"/>
      <c r="D374" s="21"/>
      <c r="E374" s="21" t="s">
        <v>127</v>
      </c>
      <c r="F374" s="94">
        <v>25</v>
      </c>
      <c r="G374" s="21"/>
      <c r="H374" s="94">
        <v>25</v>
      </c>
      <c r="I374" s="21"/>
    </row>
    <row r="375" spans="2:10" x14ac:dyDescent="0.25">
      <c r="B375" s="86"/>
      <c r="C375" s="17" t="s">
        <v>1937</v>
      </c>
      <c r="D375" s="21"/>
      <c r="E375" s="21"/>
      <c r="F375" s="21"/>
      <c r="G375" s="21"/>
      <c r="H375" s="21"/>
      <c r="I375" s="21"/>
    </row>
    <row r="376" spans="2:10" x14ac:dyDescent="0.25">
      <c r="B376" s="86"/>
      <c r="C376" t="s">
        <v>128</v>
      </c>
      <c r="D376" s="92"/>
      <c r="E376" s="92"/>
      <c r="F376" s="92"/>
      <c r="G376" s="92"/>
      <c r="H376" s="92"/>
      <c r="I376" s="92"/>
      <c r="J376" s="92"/>
    </row>
    <row r="377" spans="2:10" x14ac:dyDescent="0.25">
      <c r="B377" s="86"/>
      <c r="C377" t="s">
        <v>91</v>
      </c>
      <c r="D377" s="92"/>
      <c r="E377" s="96" t="s">
        <v>705</v>
      </c>
      <c r="F377" s="92"/>
      <c r="G377" s="92"/>
      <c r="H377" s="92"/>
      <c r="I377" s="92"/>
      <c r="J377" s="92"/>
    </row>
    <row r="378" spans="2:10" x14ac:dyDescent="0.25">
      <c r="B378" s="86"/>
      <c r="C378" t="s">
        <v>922</v>
      </c>
      <c r="D378" s="92"/>
      <c r="E378" s="92" t="s">
        <v>706</v>
      </c>
      <c r="F378" s="92"/>
      <c r="G378" s="92"/>
      <c r="H378" s="92"/>
      <c r="I378" s="92"/>
      <c r="J378" s="92"/>
    </row>
    <row r="379" spans="2:10" x14ac:dyDescent="0.25">
      <c r="B379" s="86"/>
      <c r="D379" s="92"/>
      <c r="E379" s="92" t="s">
        <v>707</v>
      </c>
      <c r="F379" s="92"/>
      <c r="G379" s="92"/>
      <c r="H379" s="92"/>
      <c r="I379" s="92"/>
      <c r="J379" s="92"/>
    </row>
    <row r="380" spans="2:10" x14ac:dyDescent="0.25">
      <c r="B380" s="86"/>
      <c r="C380" s="17" t="s">
        <v>1938</v>
      </c>
      <c r="D380" s="92"/>
      <c r="E380" s="92" t="s">
        <v>708</v>
      </c>
      <c r="F380" s="92"/>
      <c r="G380" s="92"/>
      <c r="H380" s="92"/>
      <c r="I380" s="92"/>
      <c r="J380" s="92"/>
    </row>
    <row r="381" spans="2:10" ht="45" x14ac:dyDescent="0.25">
      <c r="B381" s="86"/>
      <c r="C381" s="47" t="s">
        <v>2254</v>
      </c>
      <c r="D381" s="92"/>
      <c r="E381" s="336" t="s">
        <v>2562</v>
      </c>
      <c r="F381" s="92"/>
      <c r="G381" s="92"/>
      <c r="H381" s="92"/>
      <c r="I381" s="92"/>
      <c r="J381" s="92"/>
    </row>
    <row r="382" spans="2:10" x14ac:dyDescent="0.25">
      <c r="B382" s="86"/>
    </row>
    <row r="383" spans="2:10" x14ac:dyDescent="0.25">
      <c r="B383" s="86"/>
      <c r="C383" s="17" t="s">
        <v>1939</v>
      </c>
    </row>
    <row r="384" spans="2:10" x14ac:dyDescent="0.25">
      <c r="B384" s="86"/>
      <c r="C384" t="s">
        <v>129</v>
      </c>
    </row>
    <row r="385" spans="2:3" x14ac:dyDescent="0.25">
      <c r="B385" s="86"/>
      <c r="C385" t="s">
        <v>91</v>
      </c>
    </row>
    <row r="386" spans="2:3" x14ac:dyDescent="0.25">
      <c r="B386" s="86"/>
      <c r="C386" s="47" t="s">
        <v>921</v>
      </c>
    </row>
    <row r="387" spans="2:3" x14ac:dyDescent="0.25">
      <c r="B387" s="86"/>
      <c r="C387" t="s">
        <v>130</v>
      </c>
    </row>
    <row r="388" spans="2:3" x14ac:dyDescent="0.25">
      <c r="B388" s="86"/>
      <c r="C388" t="s">
        <v>131</v>
      </c>
    </row>
    <row r="389" spans="2:3" x14ac:dyDescent="0.25">
      <c r="B389" s="86"/>
      <c r="C389" t="s">
        <v>739</v>
      </c>
    </row>
    <row r="390" spans="2:3" x14ac:dyDescent="0.25">
      <c r="B390" s="86"/>
      <c r="C390" t="s">
        <v>740</v>
      </c>
    </row>
    <row r="391" spans="2:3" x14ac:dyDescent="0.25">
      <c r="B391" s="86"/>
    </row>
    <row r="392" spans="2:3" x14ac:dyDescent="0.25">
      <c r="B392" s="86"/>
      <c r="C392" s="17" t="s">
        <v>1940</v>
      </c>
    </row>
    <row r="393" spans="2:3" ht="30" x14ac:dyDescent="0.25">
      <c r="B393" s="86"/>
      <c r="C393" s="47" t="s">
        <v>919</v>
      </c>
    </row>
    <row r="394" spans="2:3" x14ac:dyDescent="0.25">
      <c r="B394" s="86"/>
    </row>
    <row r="395" spans="2:3" x14ac:dyDescent="0.25">
      <c r="B395" s="86"/>
      <c r="C395" t="s">
        <v>91</v>
      </c>
    </row>
    <row r="396" spans="2:3" ht="60" x14ac:dyDescent="0.25">
      <c r="B396" s="86"/>
      <c r="C396" s="47" t="s">
        <v>920</v>
      </c>
    </row>
    <row r="397" spans="2:3" x14ac:dyDescent="0.25">
      <c r="B397" s="86"/>
    </row>
    <row r="398" spans="2:3" x14ac:dyDescent="0.25">
      <c r="B398" s="86"/>
      <c r="C398" s="17" t="s">
        <v>1941</v>
      </c>
    </row>
    <row r="399" spans="2:3" ht="105" x14ac:dyDescent="0.25">
      <c r="B399" s="86"/>
      <c r="C399" s="47" t="s">
        <v>1689</v>
      </c>
    </row>
    <row r="400" spans="2:3" x14ac:dyDescent="0.25">
      <c r="B400" s="86"/>
      <c r="C400" s="47"/>
    </row>
    <row r="401" spans="2:3" x14ac:dyDescent="0.25">
      <c r="B401" s="86"/>
      <c r="C401" s="17" t="s">
        <v>1942</v>
      </c>
    </row>
    <row r="402" spans="2:3" ht="105" x14ac:dyDescent="0.25">
      <c r="B402" s="86"/>
      <c r="C402" s="47" t="s">
        <v>1690</v>
      </c>
    </row>
    <row r="403" spans="2:3" x14ac:dyDescent="0.25">
      <c r="B403" s="86"/>
      <c r="C403" s="47"/>
    </row>
    <row r="404" spans="2:3" x14ac:dyDescent="0.25">
      <c r="B404" s="86"/>
    </row>
    <row r="405" spans="2:3" ht="18.75" x14ac:dyDescent="0.3">
      <c r="B405" s="86"/>
      <c r="C405" s="18" t="s">
        <v>1943</v>
      </c>
    </row>
    <row r="406" spans="2:3" x14ac:dyDescent="0.25">
      <c r="B406" s="86"/>
    </row>
    <row r="407" spans="2:3" x14ac:dyDescent="0.25">
      <c r="B407" s="86"/>
      <c r="C407" s="17" t="s">
        <v>1944</v>
      </c>
    </row>
    <row r="408" spans="2:3" x14ac:dyDescent="0.25">
      <c r="B408" s="86"/>
      <c r="C408" s="17" t="s">
        <v>1945</v>
      </c>
    </row>
    <row r="409" spans="2:3" ht="30" x14ac:dyDescent="0.25">
      <c r="B409" s="86"/>
      <c r="C409" s="47" t="s">
        <v>918</v>
      </c>
    </row>
    <row r="410" spans="2:3" x14ac:dyDescent="0.25">
      <c r="B410" s="86"/>
    </row>
    <row r="411" spans="2:3" x14ac:dyDescent="0.25">
      <c r="B411" s="86"/>
      <c r="C411" s="17" t="s">
        <v>1946</v>
      </c>
    </row>
    <row r="412" spans="2:3" ht="45" x14ac:dyDescent="0.25">
      <c r="B412" s="86"/>
      <c r="C412" s="47" t="s">
        <v>917</v>
      </c>
    </row>
    <row r="413" spans="2:3" x14ac:dyDescent="0.25">
      <c r="B413" s="86"/>
    </row>
    <row r="414" spans="2:3" x14ac:dyDescent="0.25">
      <c r="B414" s="86"/>
      <c r="C414" s="17" t="s">
        <v>2183</v>
      </c>
    </row>
    <row r="415" spans="2:3" ht="30" x14ac:dyDescent="0.25">
      <c r="B415" s="86"/>
      <c r="C415" s="47" t="s">
        <v>1332</v>
      </c>
    </row>
    <row r="416" spans="2:3" x14ac:dyDescent="0.25">
      <c r="B416" s="86"/>
    </row>
    <row r="417" spans="2:3" x14ac:dyDescent="0.25">
      <c r="B417" s="86"/>
      <c r="C417" s="17" t="s">
        <v>2466</v>
      </c>
    </row>
    <row r="418" spans="2:3" ht="135" x14ac:dyDescent="0.25">
      <c r="B418" s="86"/>
      <c r="C418" s="47" t="s">
        <v>2468</v>
      </c>
    </row>
    <row r="419" spans="2:3" x14ac:dyDescent="0.25">
      <c r="B419" s="86"/>
    </row>
    <row r="420" spans="2:3" x14ac:dyDescent="0.25">
      <c r="B420" s="86"/>
      <c r="C420" s="17" t="s">
        <v>2184</v>
      </c>
    </row>
    <row r="421" spans="2:3" ht="45" customHeight="1" x14ac:dyDescent="0.25">
      <c r="B421" s="86"/>
      <c r="C421" s="47" t="s">
        <v>2470</v>
      </c>
    </row>
    <row r="422" spans="2:3" ht="30" x14ac:dyDescent="0.25">
      <c r="B422" s="86"/>
      <c r="C422" s="47" t="s">
        <v>2198</v>
      </c>
    </row>
    <row r="423" spans="2:3" x14ac:dyDescent="0.25">
      <c r="B423" s="86"/>
    </row>
    <row r="424" spans="2:3" x14ac:dyDescent="0.25">
      <c r="B424" s="86"/>
      <c r="C424" s="17" t="s">
        <v>2185</v>
      </c>
    </row>
    <row r="425" spans="2:3" ht="75" x14ac:dyDescent="0.25">
      <c r="B425" s="86"/>
      <c r="C425" s="47" t="s">
        <v>1273</v>
      </c>
    </row>
    <row r="426" spans="2:3" x14ac:dyDescent="0.25">
      <c r="B426" s="86"/>
      <c r="C426" t="s">
        <v>132</v>
      </c>
    </row>
    <row r="427" spans="2:3" x14ac:dyDescent="0.25">
      <c r="B427" s="86"/>
      <c r="C427" t="s">
        <v>133</v>
      </c>
    </row>
    <row r="428" spans="2:3" x14ac:dyDescent="0.25">
      <c r="B428" s="86"/>
      <c r="C428" t="s">
        <v>134</v>
      </c>
    </row>
    <row r="429" spans="2:3" x14ac:dyDescent="0.25">
      <c r="B429" s="86"/>
    </row>
    <row r="430" spans="2:3" x14ac:dyDescent="0.25">
      <c r="B430" s="86"/>
      <c r="C430" s="17" t="s">
        <v>2475</v>
      </c>
    </row>
    <row r="431" spans="2:3" ht="60" x14ac:dyDescent="0.25">
      <c r="B431" s="86"/>
      <c r="C431" s="47" t="s">
        <v>2477</v>
      </c>
    </row>
    <row r="432" spans="2:3" x14ac:dyDescent="0.25">
      <c r="B432" s="86"/>
      <c r="C432" t="s">
        <v>2476</v>
      </c>
    </row>
    <row r="433" spans="2:3" x14ac:dyDescent="0.25">
      <c r="B433" s="86"/>
      <c r="C433" s="47" t="s">
        <v>2540</v>
      </c>
    </row>
    <row r="434" spans="2:3" x14ac:dyDescent="0.25">
      <c r="B434" s="86"/>
      <c r="C434" t="s">
        <v>2541</v>
      </c>
    </row>
    <row r="435" spans="2:3" x14ac:dyDescent="0.25">
      <c r="B435" s="86"/>
      <c r="C435" t="s">
        <v>2542</v>
      </c>
    </row>
    <row r="436" spans="2:3" x14ac:dyDescent="0.25">
      <c r="B436" s="86"/>
      <c r="C436" t="s">
        <v>2543</v>
      </c>
    </row>
    <row r="437" spans="2:3" x14ac:dyDescent="0.25">
      <c r="B437" s="86"/>
      <c r="C437" s="47" t="s">
        <v>2441</v>
      </c>
    </row>
    <row r="438" spans="2:3" x14ac:dyDescent="0.25">
      <c r="B438" s="86"/>
      <c r="C438" t="s">
        <v>135</v>
      </c>
    </row>
    <row r="439" spans="2:3" x14ac:dyDescent="0.25">
      <c r="B439" s="86"/>
    </row>
    <row r="440" spans="2:3" x14ac:dyDescent="0.25">
      <c r="B440" s="86"/>
      <c r="C440" s="17" t="s">
        <v>2186</v>
      </c>
    </row>
    <row r="441" spans="2:3" ht="45" x14ac:dyDescent="0.25">
      <c r="B441" s="86"/>
      <c r="C441" s="47" t="s">
        <v>916</v>
      </c>
    </row>
    <row r="442" spans="2:3" x14ac:dyDescent="0.25">
      <c r="B442" s="86"/>
      <c r="C442" t="s">
        <v>136</v>
      </c>
    </row>
    <row r="443" spans="2:3" ht="30" x14ac:dyDescent="0.25">
      <c r="B443" s="86"/>
      <c r="C443" s="47" t="s">
        <v>1442</v>
      </c>
    </row>
    <row r="444" spans="2:3" x14ac:dyDescent="0.25">
      <c r="B444" s="86"/>
      <c r="C444" t="s">
        <v>137</v>
      </c>
    </row>
    <row r="445" spans="2:3" x14ac:dyDescent="0.25">
      <c r="B445" s="86"/>
      <c r="C445" t="s">
        <v>2570</v>
      </c>
    </row>
    <row r="446" spans="2:3" x14ac:dyDescent="0.25">
      <c r="B446" s="86"/>
      <c r="C446" t="s">
        <v>138</v>
      </c>
    </row>
    <row r="447" spans="2:3" x14ac:dyDescent="0.25">
      <c r="B447" s="86"/>
      <c r="C447" t="s">
        <v>139</v>
      </c>
    </row>
    <row r="448" spans="2:3" x14ac:dyDescent="0.25">
      <c r="B448" s="86"/>
      <c r="C448" t="s">
        <v>140</v>
      </c>
    </row>
    <row r="449" spans="2:6" x14ac:dyDescent="0.25">
      <c r="B449" s="86"/>
    </row>
    <row r="450" spans="2:6" ht="23.25" x14ac:dyDescent="0.25">
      <c r="B450" s="86"/>
      <c r="C450" s="29" t="s">
        <v>2435</v>
      </c>
      <c r="D450" s="529" t="s">
        <v>141</v>
      </c>
      <c r="E450" s="530"/>
      <c r="F450" s="245"/>
    </row>
    <row r="451" spans="2:6" x14ac:dyDescent="0.25">
      <c r="B451" s="86"/>
      <c r="D451" s="33"/>
      <c r="E451" s="33"/>
    </row>
    <row r="452" spans="2:6" x14ac:dyDescent="0.25">
      <c r="B452" s="86"/>
      <c r="C452" t="s">
        <v>142</v>
      </c>
    </row>
    <row r="453" spans="2:6" x14ac:dyDescent="0.25">
      <c r="B453" s="86"/>
      <c r="C453" t="s">
        <v>143</v>
      </c>
    </row>
    <row r="454" spans="2:6" x14ac:dyDescent="0.25">
      <c r="B454" s="86"/>
      <c r="C454" t="s">
        <v>915</v>
      </c>
    </row>
    <row r="455" spans="2:6" x14ac:dyDescent="0.25">
      <c r="B455" s="86"/>
      <c r="C455" t="s">
        <v>144</v>
      </c>
    </row>
    <row r="456" spans="2:6" x14ac:dyDescent="0.25">
      <c r="B456" s="86"/>
    </row>
    <row r="457" spans="2:6" x14ac:dyDescent="0.25">
      <c r="B457" s="86"/>
      <c r="C457" s="17" t="s">
        <v>2190</v>
      </c>
    </row>
    <row r="458" spans="2:6" ht="45" x14ac:dyDescent="0.25">
      <c r="B458" s="86"/>
      <c r="C458" s="47" t="s">
        <v>914</v>
      </c>
    </row>
    <row r="459" spans="2:6" ht="15" customHeight="1" x14ac:dyDescent="0.25">
      <c r="B459" s="86"/>
      <c r="C459" t="s">
        <v>145</v>
      </c>
    </row>
    <row r="460" spans="2:6" x14ac:dyDescent="0.25">
      <c r="B460" s="86"/>
    </row>
    <row r="461" spans="2:6" x14ac:dyDescent="0.25">
      <c r="B461" s="86"/>
      <c r="C461" s="17" t="s">
        <v>2194</v>
      </c>
    </row>
    <row r="462" spans="2:6" ht="30" x14ac:dyDescent="0.25">
      <c r="B462" s="86"/>
      <c r="C462" s="47" t="s">
        <v>913</v>
      </c>
    </row>
    <row r="463" spans="2:6" x14ac:dyDescent="0.25">
      <c r="B463" s="86"/>
      <c r="C463" t="s">
        <v>146</v>
      </c>
    </row>
    <row r="464" spans="2:6" x14ac:dyDescent="0.25">
      <c r="B464" s="86"/>
      <c r="C464" t="s">
        <v>147</v>
      </c>
    </row>
    <row r="465" spans="2:3" x14ac:dyDescent="0.25">
      <c r="B465" s="86"/>
      <c r="C465" t="s">
        <v>148</v>
      </c>
    </row>
    <row r="466" spans="2:3" x14ac:dyDescent="0.25">
      <c r="B466" s="86"/>
    </row>
    <row r="467" spans="2:3" x14ac:dyDescent="0.25">
      <c r="B467" s="86"/>
      <c r="C467" s="17" t="s">
        <v>2195</v>
      </c>
    </row>
    <row r="468" spans="2:3" ht="30" x14ac:dyDescent="0.25">
      <c r="B468" s="86"/>
      <c r="C468" s="47" t="s">
        <v>1310</v>
      </c>
    </row>
    <row r="469" spans="2:3" x14ac:dyDescent="0.25">
      <c r="B469" s="86"/>
    </row>
    <row r="470" spans="2:3" x14ac:dyDescent="0.25">
      <c r="B470" s="86"/>
      <c r="C470" s="17" t="s">
        <v>2193</v>
      </c>
    </row>
    <row r="471" spans="2:3" ht="30" x14ac:dyDescent="0.25">
      <c r="B471" s="86"/>
      <c r="C471" s="47" t="s">
        <v>912</v>
      </c>
    </row>
    <row r="472" spans="2:3" x14ac:dyDescent="0.25">
      <c r="B472" s="86"/>
    </row>
    <row r="473" spans="2:3" x14ac:dyDescent="0.25">
      <c r="B473" s="86"/>
      <c r="C473" s="17" t="s">
        <v>1947</v>
      </c>
    </row>
    <row r="474" spans="2:3" x14ac:dyDescent="0.25">
      <c r="B474" s="86"/>
      <c r="C474" s="17" t="s">
        <v>1948</v>
      </c>
    </row>
    <row r="475" spans="2:3" ht="30" x14ac:dyDescent="0.25">
      <c r="B475" s="86"/>
      <c r="C475" s="47" t="s">
        <v>911</v>
      </c>
    </row>
    <row r="476" spans="2:3" x14ac:dyDescent="0.25">
      <c r="B476" s="86"/>
    </row>
    <row r="477" spans="2:3" x14ac:dyDescent="0.25">
      <c r="B477" s="86"/>
      <c r="C477" s="17" t="s">
        <v>1949</v>
      </c>
    </row>
    <row r="478" spans="2:3" ht="45" x14ac:dyDescent="0.25">
      <c r="B478" s="86"/>
      <c r="C478" s="47" t="s">
        <v>910</v>
      </c>
    </row>
    <row r="479" spans="2:3" x14ac:dyDescent="0.25">
      <c r="B479" s="86"/>
    </row>
    <row r="480" spans="2:3" x14ac:dyDescent="0.25">
      <c r="B480" s="86"/>
      <c r="C480" s="17" t="s">
        <v>1950</v>
      </c>
    </row>
    <row r="481" spans="2:3" ht="45" x14ac:dyDescent="0.25">
      <c r="B481" s="86"/>
      <c r="C481" s="47" t="s">
        <v>909</v>
      </c>
    </row>
    <row r="482" spans="2:3" x14ac:dyDescent="0.25">
      <c r="B482" s="86"/>
      <c r="C482" t="s">
        <v>150</v>
      </c>
    </row>
    <row r="483" spans="2:3" x14ac:dyDescent="0.25">
      <c r="B483" s="86"/>
    </row>
    <row r="484" spans="2:3" x14ac:dyDescent="0.25">
      <c r="B484" s="86"/>
      <c r="C484" s="17" t="s">
        <v>1951</v>
      </c>
    </row>
    <row r="485" spans="2:3" x14ac:dyDescent="0.25">
      <c r="B485" s="86"/>
      <c r="C485" t="s">
        <v>1333</v>
      </c>
    </row>
    <row r="486" spans="2:3" x14ac:dyDescent="0.25">
      <c r="B486" s="86"/>
    </row>
    <row r="487" spans="2:3" x14ac:dyDescent="0.25">
      <c r="B487" s="86"/>
      <c r="C487" s="17" t="s">
        <v>1952</v>
      </c>
    </row>
    <row r="488" spans="2:3" x14ac:dyDescent="0.25">
      <c r="B488" s="86"/>
      <c r="C488" s="17" t="s">
        <v>2497</v>
      </c>
    </row>
    <row r="489" spans="2:3" ht="30" x14ac:dyDescent="0.25">
      <c r="B489" s="86"/>
      <c r="C489" s="47" t="s">
        <v>2392</v>
      </c>
    </row>
    <row r="490" spans="2:3" x14ac:dyDescent="0.25">
      <c r="B490" s="86"/>
    </row>
    <row r="491" spans="2:3" x14ac:dyDescent="0.25">
      <c r="B491" s="86"/>
      <c r="C491" t="s">
        <v>152</v>
      </c>
    </row>
    <row r="492" spans="2:3" x14ac:dyDescent="0.25">
      <c r="B492" s="86"/>
      <c r="C492" t="s">
        <v>2391</v>
      </c>
    </row>
    <row r="493" spans="2:3" x14ac:dyDescent="0.25">
      <c r="B493" s="86"/>
      <c r="C493" t="s">
        <v>151</v>
      </c>
    </row>
    <row r="494" spans="2:3" x14ac:dyDescent="0.25">
      <c r="B494" s="86"/>
    </row>
    <row r="495" spans="2:3" x14ac:dyDescent="0.25">
      <c r="B495" s="86"/>
      <c r="C495" s="17" t="s">
        <v>1953</v>
      </c>
    </row>
    <row r="496" spans="2:3" x14ac:dyDescent="0.25">
      <c r="B496" s="86"/>
      <c r="C496" s="17" t="s">
        <v>1954</v>
      </c>
    </row>
    <row r="497" spans="2:3" ht="45" x14ac:dyDescent="0.25">
      <c r="B497" s="86"/>
      <c r="C497" s="47" t="s">
        <v>1306</v>
      </c>
    </row>
    <row r="498" spans="2:3" x14ac:dyDescent="0.25">
      <c r="B498" s="86"/>
    </row>
    <row r="499" spans="2:3" x14ac:dyDescent="0.25">
      <c r="B499" s="86"/>
      <c r="C499" s="17" t="s">
        <v>1955</v>
      </c>
    </row>
    <row r="500" spans="2:3" ht="45" x14ac:dyDescent="0.25">
      <c r="B500" s="86"/>
      <c r="C500" s="47" t="s">
        <v>908</v>
      </c>
    </row>
    <row r="501" spans="2:3" x14ac:dyDescent="0.25">
      <c r="B501" s="86"/>
    </row>
    <row r="502" spans="2:3" x14ac:dyDescent="0.25">
      <c r="B502" s="86"/>
      <c r="C502" s="17" t="s">
        <v>1956</v>
      </c>
    </row>
    <row r="503" spans="2:3" x14ac:dyDescent="0.25">
      <c r="B503" s="86"/>
      <c r="C503" s="17" t="s">
        <v>1957</v>
      </c>
    </row>
    <row r="504" spans="2:3" ht="45" x14ac:dyDescent="0.25">
      <c r="B504" s="86"/>
      <c r="C504" s="47" t="s">
        <v>907</v>
      </c>
    </row>
    <row r="505" spans="2:3" x14ac:dyDescent="0.25">
      <c r="B505" s="86"/>
    </row>
    <row r="506" spans="2:3" x14ac:dyDescent="0.25">
      <c r="B506" s="86"/>
      <c r="C506" t="s">
        <v>741</v>
      </c>
    </row>
    <row r="507" spans="2:3" x14ac:dyDescent="0.25">
      <c r="B507" s="86"/>
      <c r="C507" t="s">
        <v>154</v>
      </c>
    </row>
    <row r="508" spans="2:3" x14ac:dyDescent="0.25">
      <c r="B508" s="86"/>
      <c r="C508" t="s">
        <v>1308</v>
      </c>
    </row>
    <row r="509" spans="2:3" x14ac:dyDescent="0.25">
      <c r="B509" s="86"/>
      <c r="C509" t="s">
        <v>1307</v>
      </c>
    </row>
    <row r="510" spans="2:3" x14ac:dyDescent="0.25">
      <c r="B510" s="86"/>
      <c r="C510" t="s">
        <v>155</v>
      </c>
    </row>
    <row r="511" spans="2:3" x14ac:dyDescent="0.25">
      <c r="B511" s="86"/>
      <c r="C511" t="s">
        <v>156</v>
      </c>
    </row>
    <row r="512" spans="2:3" x14ac:dyDescent="0.25">
      <c r="B512" s="86"/>
      <c r="C512" t="s">
        <v>1309</v>
      </c>
    </row>
    <row r="513" spans="2:3" x14ac:dyDescent="0.25">
      <c r="B513" s="86"/>
      <c r="C513" t="s">
        <v>1307</v>
      </c>
    </row>
    <row r="514" spans="2:3" x14ac:dyDescent="0.25">
      <c r="B514" s="86"/>
      <c r="C514" t="s">
        <v>157</v>
      </c>
    </row>
    <row r="515" spans="2:3" x14ac:dyDescent="0.25">
      <c r="B515" s="86"/>
    </row>
    <row r="516" spans="2:3" ht="60" x14ac:dyDescent="0.25">
      <c r="B516" s="86"/>
      <c r="C516" s="47" t="s">
        <v>906</v>
      </c>
    </row>
    <row r="517" spans="2:3" x14ac:dyDescent="0.25">
      <c r="B517" s="86"/>
      <c r="C517" s="47"/>
    </row>
    <row r="518" spans="2:3" x14ac:dyDescent="0.25">
      <c r="B518" s="86"/>
    </row>
    <row r="519" spans="2:3" ht="18.75" x14ac:dyDescent="0.3">
      <c r="B519" s="86"/>
      <c r="C519" s="18" t="s">
        <v>1958</v>
      </c>
    </row>
    <row r="520" spans="2:3" x14ac:dyDescent="0.25">
      <c r="B520" s="86"/>
    </row>
    <row r="521" spans="2:3" x14ac:dyDescent="0.25">
      <c r="B521" s="86"/>
      <c r="C521" s="17" t="s">
        <v>1959</v>
      </c>
    </row>
    <row r="522" spans="2:3" x14ac:dyDescent="0.25">
      <c r="B522" s="86"/>
      <c r="C522" s="17" t="s">
        <v>1960</v>
      </c>
    </row>
    <row r="523" spans="2:3" ht="45" x14ac:dyDescent="0.25">
      <c r="B523" s="86"/>
      <c r="C523" s="47" t="s">
        <v>903</v>
      </c>
    </row>
    <row r="524" spans="2:3" ht="45" x14ac:dyDescent="0.25">
      <c r="B524" s="86"/>
      <c r="C524" s="47" t="s">
        <v>904</v>
      </c>
    </row>
    <row r="525" spans="2:3" ht="75" customHeight="1" x14ac:dyDescent="0.25">
      <c r="B525" s="86"/>
      <c r="C525" s="47" t="s">
        <v>905</v>
      </c>
    </row>
    <row r="526" spans="2:3" x14ac:dyDescent="0.25">
      <c r="B526" s="86"/>
    </row>
    <row r="527" spans="2:3" x14ac:dyDescent="0.25">
      <c r="B527" s="86"/>
      <c r="C527" s="17" t="s">
        <v>1961</v>
      </c>
    </row>
    <row r="528" spans="2:3" x14ac:dyDescent="0.25">
      <c r="B528" s="86"/>
      <c r="C528" t="s">
        <v>159</v>
      </c>
    </row>
    <row r="529" spans="2:3" x14ac:dyDescent="0.25">
      <c r="B529" s="86"/>
      <c r="C529" t="s">
        <v>2552</v>
      </c>
    </row>
    <row r="530" spans="2:3" x14ac:dyDescent="0.25">
      <c r="B530" s="86"/>
      <c r="C530" t="s">
        <v>160</v>
      </c>
    </row>
    <row r="531" spans="2:3" x14ac:dyDescent="0.25">
      <c r="B531" s="86"/>
      <c r="C531" t="s">
        <v>161</v>
      </c>
    </row>
    <row r="532" spans="2:3" ht="45" x14ac:dyDescent="0.25">
      <c r="B532" s="86"/>
      <c r="C532" s="47" t="s">
        <v>902</v>
      </c>
    </row>
    <row r="533" spans="2:3" x14ac:dyDescent="0.25">
      <c r="B533" s="86"/>
      <c r="C533" t="s">
        <v>162</v>
      </c>
    </row>
    <row r="534" spans="2:3" x14ac:dyDescent="0.25">
      <c r="B534" s="86"/>
      <c r="C534" s="32" t="s">
        <v>163</v>
      </c>
    </row>
    <row r="535" spans="2:3" ht="30" x14ac:dyDescent="0.25">
      <c r="B535" s="86"/>
      <c r="C535" s="141" t="s">
        <v>901</v>
      </c>
    </row>
    <row r="536" spans="2:3" x14ac:dyDescent="0.25">
      <c r="B536" s="86"/>
      <c r="C536" s="32" t="s">
        <v>164</v>
      </c>
    </row>
    <row r="537" spans="2:3" ht="45" x14ac:dyDescent="0.25">
      <c r="B537" s="86"/>
      <c r="C537" s="141" t="s">
        <v>900</v>
      </c>
    </row>
    <row r="538" spans="2:3" x14ac:dyDescent="0.25">
      <c r="B538" s="86"/>
      <c r="C538" s="32" t="s">
        <v>165</v>
      </c>
    </row>
    <row r="539" spans="2:3" ht="30" x14ac:dyDescent="0.25">
      <c r="B539" s="86"/>
      <c r="C539" s="141" t="s">
        <v>899</v>
      </c>
    </row>
    <row r="540" spans="2:3" x14ac:dyDescent="0.25">
      <c r="B540" s="86"/>
      <c r="C540" s="32" t="s">
        <v>166</v>
      </c>
    </row>
    <row r="541" spans="2:3" x14ac:dyDescent="0.25">
      <c r="B541" s="86"/>
      <c r="C541" s="32" t="s">
        <v>167</v>
      </c>
    </row>
    <row r="542" spans="2:3" x14ac:dyDescent="0.25">
      <c r="B542" s="86"/>
      <c r="C542" s="32" t="s">
        <v>168</v>
      </c>
    </row>
    <row r="543" spans="2:3" x14ac:dyDescent="0.25">
      <c r="B543" s="86"/>
      <c r="C543" s="32" t="s">
        <v>169</v>
      </c>
    </row>
    <row r="544" spans="2:3" x14ac:dyDescent="0.25">
      <c r="B544" s="86"/>
      <c r="C544" s="32" t="s">
        <v>170</v>
      </c>
    </row>
    <row r="545" spans="2:3" ht="30" x14ac:dyDescent="0.25">
      <c r="B545" s="86"/>
      <c r="C545" s="47" t="s">
        <v>898</v>
      </c>
    </row>
    <row r="546" spans="2:3" x14ac:dyDescent="0.25">
      <c r="B546" s="86"/>
    </row>
    <row r="547" spans="2:3" x14ac:dyDescent="0.25">
      <c r="B547" s="86"/>
      <c r="C547" s="17" t="s">
        <v>1962</v>
      </c>
    </row>
    <row r="548" spans="2:3" ht="30" customHeight="1" x14ac:dyDescent="0.25">
      <c r="B548" s="86"/>
      <c r="C548" s="47" t="s">
        <v>897</v>
      </c>
    </row>
    <row r="549" spans="2:3" x14ac:dyDescent="0.25">
      <c r="B549" s="86"/>
      <c r="C549" s="53" t="s">
        <v>171</v>
      </c>
    </row>
    <row r="550" spans="2:3" ht="30" x14ac:dyDescent="0.25">
      <c r="B550" s="86"/>
      <c r="C550" s="47" t="s">
        <v>896</v>
      </c>
    </row>
    <row r="551" spans="2:3" x14ac:dyDescent="0.25">
      <c r="B551" s="86"/>
    </row>
    <row r="552" spans="2:3" x14ac:dyDescent="0.25">
      <c r="B552" s="86"/>
      <c r="C552" t="s">
        <v>1369</v>
      </c>
    </row>
    <row r="553" spans="2:3" x14ac:dyDescent="0.25">
      <c r="B553" s="86"/>
    </row>
    <row r="554" spans="2:3" x14ac:dyDescent="0.25">
      <c r="B554" s="86"/>
      <c r="C554" s="20" t="s">
        <v>172</v>
      </c>
    </row>
    <row r="555" spans="2:3" x14ac:dyDescent="0.25">
      <c r="B555" s="86"/>
      <c r="C555" s="20" t="s">
        <v>173</v>
      </c>
    </row>
    <row r="556" spans="2:3" x14ac:dyDescent="0.25">
      <c r="B556" s="86"/>
    </row>
    <row r="557" spans="2:3" x14ac:dyDescent="0.25">
      <c r="B557" s="86"/>
      <c r="C557" t="s">
        <v>174</v>
      </c>
    </row>
    <row r="558" spans="2:3" x14ac:dyDescent="0.25">
      <c r="B558" s="86"/>
    </row>
    <row r="559" spans="2:3" x14ac:dyDescent="0.25">
      <c r="B559" s="86"/>
      <c r="C559" s="20" t="s">
        <v>175</v>
      </c>
    </row>
    <row r="560" spans="2:3" x14ac:dyDescent="0.25">
      <c r="B560" s="86"/>
    </row>
    <row r="561" spans="2:3" x14ac:dyDescent="0.25">
      <c r="B561" s="86"/>
      <c r="C561" t="s">
        <v>176</v>
      </c>
    </row>
    <row r="562" spans="2:3" x14ac:dyDescent="0.25">
      <c r="B562" s="86"/>
      <c r="C562" t="s">
        <v>177</v>
      </c>
    </row>
    <row r="563" spans="2:3" x14ac:dyDescent="0.25">
      <c r="B563" s="86"/>
      <c r="C563" s="20" t="s">
        <v>178</v>
      </c>
    </row>
    <row r="564" spans="2:3" x14ac:dyDescent="0.25">
      <c r="B564" s="86"/>
      <c r="C564" t="s">
        <v>179</v>
      </c>
    </row>
    <row r="565" spans="2:3" x14ac:dyDescent="0.25">
      <c r="B565" s="86"/>
      <c r="C565" s="20" t="s">
        <v>180</v>
      </c>
    </row>
    <row r="566" spans="2:3" x14ac:dyDescent="0.25">
      <c r="B566" s="86"/>
      <c r="C566" s="20"/>
    </row>
    <row r="567" spans="2:3" x14ac:dyDescent="0.25">
      <c r="B567" s="86"/>
      <c r="C567" t="s">
        <v>181</v>
      </c>
    </row>
    <row r="568" spans="2:3" x14ac:dyDescent="0.25">
      <c r="B568" s="86"/>
      <c r="C568" s="20" t="s">
        <v>182</v>
      </c>
    </row>
    <row r="569" spans="2:3" x14ac:dyDescent="0.25">
      <c r="B569" s="86"/>
      <c r="C569" t="s">
        <v>183</v>
      </c>
    </row>
    <row r="570" spans="2:3" x14ac:dyDescent="0.25">
      <c r="B570" s="86"/>
      <c r="C570" s="20" t="s">
        <v>184</v>
      </c>
    </row>
    <row r="571" spans="2:3" x14ac:dyDescent="0.25">
      <c r="B571" s="86"/>
      <c r="C571" s="20"/>
    </row>
    <row r="572" spans="2:3" ht="60" x14ac:dyDescent="0.25">
      <c r="B572" s="86"/>
      <c r="C572" s="47" t="s">
        <v>1377</v>
      </c>
    </row>
    <row r="573" spans="2:3" x14ac:dyDescent="0.25">
      <c r="B573" s="86"/>
      <c r="C573" t="s">
        <v>185</v>
      </c>
    </row>
    <row r="574" spans="2:3" x14ac:dyDescent="0.25">
      <c r="B574" s="86"/>
    </row>
    <row r="575" spans="2:3" x14ac:dyDescent="0.25">
      <c r="B575" s="86"/>
      <c r="C575" s="17" t="s">
        <v>2554</v>
      </c>
    </row>
    <row r="576" spans="2:3" x14ac:dyDescent="0.25">
      <c r="B576" s="86"/>
      <c r="C576" t="s">
        <v>2081</v>
      </c>
    </row>
    <row r="577" spans="2:3" x14ac:dyDescent="0.25">
      <c r="B577" s="86"/>
    </row>
    <row r="578" spans="2:3" x14ac:dyDescent="0.25">
      <c r="B578" s="86"/>
      <c r="C578" s="146" t="s">
        <v>2082</v>
      </c>
    </row>
    <row r="579" spans="2:3" x14ac:dyDescent="0.25">
      <c r="B579" s="86"/>
    </row>
    <row r="580" spans="2:3" x14ac:dyDescent="0.25">
      <c r="B580" s="86"/>
      <c r="C580" s="17" t="s">
        <v>1963</v>
      </c>
    </row>
    <row r="581" spans="2:3" x14ac:dyDescent="0.25">
      <c r="B581" s="86"/>
      <c r="C581" s="17" t="s">
        <v>1964</v>
      </c>
    </row>
    <row r="582" spans="2:3" x14ac:dyDescent="0.25">
      <c r="B582" s="86"/>
      <c r="C582" t="s">
        <v>186</v>
      </c>
    </row>
    <row r="583" spans="2:3" x14ac:dyDescent="0.25">
      <c r="B583" s="86"/>
    </row>
    <row r="584" spans="2:3" x14ac:dyDescent="0.25">
      <c r="B584" s="86"/>
      <c r="C584" s="17" t="s">
        <v>1965</v>
      </c>
    </row>
    <row r="585" spans="2:3" x14ac:dyDescent="0.25">
      <c r="B585" s="86"/>
      <c r="C585" t="s">
        <v>187</v>
      </c>
    </row>
    <row r="586" spans="2:3" x14ac:dyDescent="0.25">
      <c r="B586" s="86"/>
      <c r="C586" t="s">
        <v>895</v>
      </c>
    </row>
    <row r="587" spans="2:3" x14ac:dyDescent="0.25">
      <c r="B587" s="86"/>
    </row>
    <row r="588" spans="2:3" x14ac:dyDescent="0.25">
      <c r="B588" s="86"/>
      <c r="C588" s="17" t="s">
        <v>1966</v>
      </c>
    </row>
    <row r="589" spans="2:3" ht="90" x14ac:dyDescent="0.25">
      <c r="B589" s="86"/>
      <c r="C589" s="47" t="s">
        <v>894</v>
      </c>
    </row>
    <row r="590" spans="2:3" x14ac:dyDescent="0.25">
      <c r="B590" s="86"/>
    </row>
    <row r="591" spans="2:3" x14ac:dyDescent="0.25">
      <c r="B591" s="86"/>
      <c r="C591" t="s">
        <v>188</v>
      </c>
    </row>
    <row r="592" spans="2:3" x14ac:dyDescent="0.25">
      <c r="B592" s="86"/>
      <c r="C592" t="s">
        <v>1386</v>
      </c>
    </row>
    <row r="593" spans="2:3" ht="30" x14ac:dyDescent="0.25">
      <c r="B593" s="86"/>
      <c r="C593" s="47" t="s">
        <v>893</v>
      </c>
    </row>
    <row r="594" spans="2:3" x14ac:dyDescent="0.25">
      <c r="B594" s="86"/>
      <c r="C594" t="s">
        <v>887</v>
      </c>
    </row>
    <row r="595" spans="2:3" x14ac:dyDescent="0.25">
      <c r="B595" s="86"/>
      <c r="C595" t="s">
        <v>892</v>
      </c>
    </row>
    <row r="596" spans="2:3" ht="30" x14ac:dyDescent="0.25">
      <c r="B596" s="86"/>
      <c r="C596" s="47" t="s">
        <v>891</v>
      </c>
    </row>
    <row r="597" spans="2:3" ht="30" x14ac:dyDescent="0.25">
      <c r="B597" s="86"/>
      <c r="C597" s="47" t="s">
        <v>1311</v>
      </c>
    </row>
    <row r="598" spans="2:3" x14ac:dyDescent="0.25">
      <c r="B598" s="86"/>
      <c r="C598" s="143" t="s">
        <v>890</v>
      </c>
    </row>
    <row r="599" spans="2:3" ht="30" x14ac:dyDescent="0.25">
      <c r="B599" s="86"/>
      <c r="C599" s="47" t="s">
        <v>888</v>
      </c>
    </row>
    <row r="600" spans="2:3" ht="30" x14ac:dyDescent="0.25">
      <c r="B600" s="86"/>
      <c r="C600" s="47" t="s">
        <v>889</v>
      </c>
    </row>
    <row r="601" spans="2:3" x14ac:dyDescent="0.25">
      <c r="B601" s="86"/>
      <c r="C601" t="s">
        <v>2052</v>
      </c>
    </row>
    <row r="602" spans="2:3" x14ac:dyDescent="0.25">
      <c r="B602" s="86"/>
    </row>
    <row r="603" spans="2:3" x14ac:dyDescent="0.25">
      <c r="B603" s="86"/>
      <c r="C603" s="17" t="s">
        <v>1967</v>
      </c>
    </row>
    <row r="604" spans="2:3" x14ac:dyDescent="0.25">
      <c r="B604" s="86"/>
      <c r="C604" t="s">
        <v>189</v>
      </c>
    </row>
    <row r="605" spans="2:3" ht="45" x14ac:dyDescent="0.25">
      <c r="B605" s="86"/>
      <c r="C605" s="47" t="s">
        <v>1312</v>
      </c>
    </row>
    <row r="606" spans="2:3" x14ac:dyDescent="0.25">
      <c r="B606" s="86"/>
    </row>
    <row r="607" spans="2:3" x14ac:dyDescent="0.25">
      <c r="B607" s="86"/>
      <c r="C607" s="17" t="s">
        <v>1968</v>
      </c>
    </row>
    <row r="608" spans="2:3" ht="45" x14ac:dyDescent="0.25">
      <c r="B608" s="86"/>
      <c r="C608" s="47" t="s">
        <v>886</v>
      </c>
    </row>
    <row r="609" spans="2:3" x14ac:dyDescent="0.25">
      <c r="B609" s="86"/>
    </row>
    <row r="610" spans="2:3" x14ac:dyDescent="0.25">
      <c r="B610" s="86"/>
      <c r="C610" t="s">
        <v>190</v>
      </c>
    </row>
    <row r="611" spans="2:3" x14ac:dyDescent="0.25">
      <c r="B611" s="86"/>
      <c r="C611" t="s">
        <v>191</v>
      </c>
    </row>
    <row r="612" spans="2:3" x14ac:dyDescent="0.25">
      <c r="B612" s="86"/>
      <c r="C612" t="s">
        <v>2360</v>
      </c>
    </row>
    <row r="613" spans="2:3" x14ac:dyDescent="0.25">
      <c r="B613" s="86"/>
      <c r="C613" t="s">
        <v>192</v>
      </c>
    </row>
    <row r="614" spans="2:3" x14ac:dyDescent="0.25">
      <c r="B614" s="86"/>
    </row>
    <row r="615" spans="2:3" x14ac:dyDescent="0.25">
      <c r="B615" s="86"/>
      <c r="C615" t="s">
        <v>193</v>
      </c>
    </row>
    <row r="616" spans="2:3" x14ac:dyDescent="0.25">
      <c r="B616" s="86"/>
      <c r="C616" t="s">
        <v>194</v>
      </c>
    </row>
    <row r="617" spans="2:3" x14ac:dyDescent="0.25">
      <c r="B617" s="86"/>
      <c r="C617" t="s">
        <v>2361</v>
      </c>
    </row>
    <row r="618" spans="2:3" x14ac:dyDescent="0.25">
      <c r="B618" s="86"/>
      <c r="C618" t="s">
        <v>191</v>
      </c>
    </row>
    <row r="619" spans="2:3" x14ac:dyDescent="0.25">
      <c r="B619" s="86"/>
      <c r="C619" t="s">
        <v>195</v>
      </c>
    </row>
    <row r="620" spans="2:3" x14ac:dyDescent="0.25">
      <c r="B620" s="86"/>
      <c r="C620" t="s">
        <v>1313</v>
      </c>
    </row>
    <row r="621" spans="2:3" x14ac:dyDescent="0.25">
      <c r="B621" s="86"/>
      <c r="C621" t="s">
        <v>196</v>
      </c>
    </row>
    <row r="622" spans="2:3" x14ac:dyDescent="0.25">
      <c r="B622" s="86"/>
    </row>
    <row r="623" spans="2:3" x14ac:dyDescent="0.25">
      <c r="B623" s="86"/>
      <c r="C623" t="s">
        <v>197</v>
      </c>
    </row>
    <row r="624" spans="2:3" x14ac:dyDescent="0.25">
      <c r="B624" s="86"/>
    </row>
    <row r="625" spans="2:3" x14ac:dyDescent="0.25">
      <c r="B625" s="86"/>
      <c r="C625" t="s">
        <v>198</v>
      </c>
    </row>
    <row r="626" spans="2:3" x14ac:dyDescent="0.25">
      <c r="B626" s="86"/>
      <c r="C626" s="32" t="s">
        <v>1314</v>
      </c>
    </row>
    <row r="627" spans="2:3" x14ac:dyDescent="0.25">
      <c r="B627" s="86"/>
      <c r="C627" s="32" t="s">
        <v>1315</v>
      </c>
    </row>
    <row r="628" spans="2:3" x14ac:dyDescent="0.25">
      <c r="B628" s="86"/>
      <c r="C628" s="32" t="s">
        <v>1316</v>
      </c>
    </row>
    <row r="629" spans="2:3" x14ac:dyDescent="0.25">
      <c r="B629" s="86"/>
      <c r="C629" s="32" t="s">
        <v>1317</v>
      </c>
    </row>
    <row r="630" spans="2:3" x14ac:dyDescent="0.25">
      <c r="B630" s="86"/>
      <c r="C630" s="32" t="s">
        <v>1318</v>
      </c>
    </row>
    <row r="631" spans="2:3" x14ac:dyDescent="0.25">
      <c r="B631" s="86"/>
      <c r="C631" s="32" t="s">
        <v>1319</v>
      </c>
    </row>
    <row r="632" spans="2:3" x14ac:dyDescent="0.25">
      <c r="B632" s="86"/>
      <c r="C632" t="s">
        <v>199</v>
      </c>
    </row>
    <row r="633" spans="2:3" x14ac:dyDescent="0.25">
      <c r="B633" s="86"/>
      <c r="C633" t="s">
        <v>200</v>
      </c>
    </row>
    <row r="634" spans="2:3" x14ac:dyDescent="0.25">
      <c r="B634" s="86"/>
    </row>
    <row r="635" spans="2:3" x14ac:dyDescent="0.25">
      <c r="B635" s="86"/>
      <c r="C635" t="s">
        <v>201</v>
      </c>
    </row>
    <row r="636" spans="2:3" x14ac:dyDescent="0.25">
      <c r="B636" s="86"/>
      <c r="C636" t="s">
        <v>202</v>
      </c>
    </row>
    <row r="637" spans="2:3" x14ac:dyDescent="0.25">
      <c r="B637" s="86"/>
      <c r="C637" t="s">
        <v>203</v>
      </c>
    </row>
    <row r="638" spans="2:3" ht="30" x14ac:dyDescent="0.25">
      <c r="B638" s="86"/>
      <c r="C638" s="47" t="s">
        <v>1320</v>
      </c>
    </row>
    <row r="639" spans="2:3" x14ac:dyDescent="0.25">
      <c r="B639" s="86"/>
      <c r="C639" t="s">
        <v>204</v>
      </c>
    </row>
    <row r="640" spans="2:3" x14ac:dyDescent="0.25">
      <c r="B640" s="86"/>
      <c r="C640" t="s">
        <v>205</v>
      </c>
    </row>
    <row r="641" spans="2:3" x14ac:dyDescent="0.25">
      <c r="B641" s="86"/>
    </row>
    <row r="642" spans="2:3" x14ac:dyDescent="0.25">
      <c r="B642" s="86"/>
      <c r="C642" t="s">
        <v>734</v>
      </c>
    </row>
    <row r="643" spans="2:3" x14ac:dyDescent="0.25">
      <c r="B643" s="86"/>
      <c r="C643" t="s">
        <v>207</v>
      </c>
    </row>
    <row r="644" spans="2:3" x14ac:dyDescent="0.25">
      <c r="B644" s="86"/>
      <c r="C644" t="s">
        <v>203</v>
      </c>
    </row>
    <row r="645" spans="2:3" x14ac:dyDescent="0.25">
      <c r="B645" s="86"/>
      <c r="C645" t="s">
        <v>1424</v>
      </c>
    </row>
    <row r="646" spans="2:3" x14ac:dyDescent="0.25">
      <c r="B646" s="86"/>
      <c r="C646" t="s">
        <v>1430</v>
      </c>
    </row>
    <row r="647" spans="2:3" x14ac:dyDescent="0.25">
      <c r="B647" s="86"/>
      <c r="C647" t="s">
        <v>208</v>
      </c>
    </row>
    <row r="648" spans="2:3" x14ac:dyDescent="0.25">
      <c r="B648" s="86"/>
      <c r="C648" t="s">
        <v>209</v>
      </c>
    </row>
    <row r="649" spans="2:3" x14ac:dyDescent="0.25">
      <c r="B649" s="86"/>
      <c r="C649" t="s">
        <v>210</v>
      </c>
    </row>
    <row r="650" spans="2:3" x14ac:dyDescent="0.25">
      <c r="B650" s="86"/>
      <c r="C650" t="s">
        <v>211</v>
      </c>
    </row>
    <row r="651" spans="2:3" x14ac:dyDescent="0.25">
      <c r="B651" s="86"/>
      <c r="C651" t="s">
        <v>205</v>
      </c>
    </row>
    <row r="652" spans="2:3" x14ac:dyDescent="0.25">
      <c r="B652" s="86"/>
    </row>
    <row r="653" spans="2:3" x14ac:dyDescent="0.25">
      <c r="B653" s="86"/>
      <c r="C653" t="s">
        <v>212</v>
      </c>
    </row>
    <row r="654" spans="2:3" x14ac:dyDescent="0.25">
      <c r="B654" s="86"/>
      <c r="C654" t="s">
        <v>213</v>
      </c>
    </row>
    <row r="655" spans="2:3" x14ac:dyDescent="0.25">
      <c r="B655" s="86"/>
      <c r="C655" t="s">
        <v>204</v>
      </c>
    </row>
    <row r="656" spans="2:3" x14ac:dyDescent="0.25">
      <c r="B656" s="86"/>
      <c r="C656" t="s">
        <v>205</v>
      </c>
    </row>
    <row r="657" spans="2:3" x14ac:dyDescent="0.25">
      <c r="B657" s="86"/>
      <c r="C657" t="s">
        <v>214</v>
      </c>
    </row>
    <row r="658" spans="2:3" x14ac:dyDescent="0.25">
      <c r="B658" s="86"/>
      <c r="C658" s="34" t="s">
        <v>215</v>
      </c>
    </row>
    <row r="659" spans="2:3" x14ac:dyDescent="0.25">
      <c r="B659" s="86"/>
      <c r="C659" s="34" t="s">
        <v>216</v>
      </c>
    </row>
    <row r="660" spans="2:3" x14ac:dyDescent="0.25">
      <c r="B660" s="86"/>
      <c r="C660" s="34" t="s">
        <v>217</v>
      </c>
    </row>
    <row r="661" spans="2:3" x14ac:dyDescent="0.25">
      <c r="B661" s="86"/>
      <c r="C661" s="34" t="s">
        <v>1321</v>
      </c>
    </row>
    <row r="662" spans="2:3" x14ac:dyDescent="0.25">
      <c r="B662" s="86"/>
      <c r="C662" s="34" t="s">
        <v>218</v>
      </c>
    </row>
    <row r="663" spans="2:3" x14ac:dyDescent="0.25">
      <c r="B663" s="86"/>
      <c r="C663" s="34" t="s">
        <v>219</v>
      </c>
    </row>
    <row r="664" spans="2:3" x14ac:dyDescent="0.25">
      <c r="B664" s="86"/>
      <c r="C664" s="35" t="s">
        <v>220</v>
      </c>
    </row>
    <row r="665" spans="2:3" x14ac:dyDescent="0.25">
      <c r="B665" s="86"/>
    </row>
    <row r="666" spans="2:3" ht="30" x14ac:dyDescent="0.25">
      <c r="B666" s="86"/>
      <c r="C666" s="47" t="s">
        <v>885</v>
      </c>
    </row>
    <row r="667" spans="2:3" x14ac:dyDescent="0.25">
      <c r="B667" s="86"/>
    </row>
    <row r="668" spans="2:3" x14ac:dyDescent="0.25">
      <c r="B668" s="86"/>
      <c r="C668" s="17"/>
    </row>
    <row r="669" spans="2:3" ht="18.75" x14ac:dyDescent="0.3">
      <c r="B669" s="86"/>
      <c r="C669" s="18" t="s">
        <v>1969</v>
      </c>
    </row>
    <row r="670" spans="2:3" x14ac:dyDescent="0.25">
      <c r="B670" s="86"/>
    </row>
    <row r="671" spans="2:3" x14ac:dyDescent="0.25">
      <c r="B671" s="86"/>
      <c r="C671" s="17" t="s">
        <v>1970</v>
      </c>
    </row>
    <row r="672" spans="2:3" ht="30" x14ac:dyDescent="0.25">
      <c r="B672" s="86"/>
      <c r="C672" s="47" t="s">
        <v>1453</v>
      </c>
    </row>
    <row r="673" spans="2:3" x14ac:dyDescent="0.25">
      <c r="B673" s="86"/>
    </row>
    <row r="674" spans="2:3" x14ac:dyDescent="0.25">
      <c r="B674" s="86"/>
      <c r="C674" t="s">
        <v>880</v>
      </c>
    </row>
    <row r="675" spans="2:3" x14ac:dyDescent="0.25">
      <c r="B675" s="86"/>
      <c r="C675" s="32" t="s">
        <v>1456</v>
      </c>
    </row>
    <row r="676" spans="2:3" x14ac:dyDescent="0.25">
      <c r="B676" s="86"/>
      <c r="C676" s="32" t="s">
        <v>2571</v>
      </c>
    </row>
    <row r="677" spans="2:3" ht="45" x14ac:dyDescent="0.25">
      <c r="B677" s="86"/>
      <c r="C677" s="142" t="s">
        <v>1877</v>
      </c>
    </row>
    <row r="678" spans="2:3" x14ac:dyDescent="0.25">
      <c r="B678" s="86"/>
    </row>
    <row r="679" spans="2:3" x14ac:dyDescent="0.25">
      <c r="B679" s="86"/>
      <c r="C679" t="s">
        <v>221</v>
      </c>
    </row>
    <row r="680" spans="2:3" x14ac:dyDescent="0.25">
      <c r="B680" s="86"/>
      <c r="C680" s="32" t="s">
        <v>222</v>
      </c>
    </row>
    <row r="681" spans="2:3" x14ac:dyDescent="0.25">
      <c r="B681" s="86"/>
      <c r="C681" s="32" t="s">
        <v>1322</v>
      </c>
    </row>
    <row r="682" spans="2:3" x14ac:dyDescent="0.25">
      <c r="B682" s="86"/>
      <c r="C682" s="32" t="s">
        <v>2571</v>
      </c>
    </row>
    <row r="683" spans="2:3" ht="45" x14ac:dyDescent="0.25">
      <c r="B683" s="86"/>
      <c r="C683" s="142" t="s">
        <v>1877</v>
      </c>
    </row>
    <row r="684" spans="2:3" x14ac:dyDescent="0.25">
      <c r="B684" s="86"/>
    </row>
    <row r="685" spans="2:3" x14ac:dyDescent="0.25">
      <c r="B685" s="86"/>
      <c r="C685" s="17" t="s">
        <v>2539</v>
      </c>
    </row>
    <row r="686" spans="2:3" ht="60" x14ac:dyDescent="0.25">
      <c r="B686" s="86"/>
      <c r="C686" s="47" t="s">
        <v>884</v>
      </c>
    </row>
    <row r="687" spans="2:3" x14ac:dyDescent="0.25">
      <c r="B687" s="86"/>
    </row>
    <row r="688" spans="2:3" x14ac:dyDescent="0.25">
      <c r="B688" s="86"/>
      <c r="C688" t="s">
        <v>224</v>
      </c>
    </row>
    <row r="689" spans="2:3" x14ac:dyDescent="0.25">
      <c r="B689" s="86"/>
      <c r="C689" t="s">
        <v>1323</v>
      </c>
    </row>
    <row r="690" spans="2:3" x14ac:dyDescent="0.25">
      <c r="B690" s="86"/>
      <c r="C690" t="s">
        <v>2521</v>
      </c>
    </row>
    <row r="691" spans="2:3" x14ac:dyDescent="0.25">
      <c r="B691" s="86"/>
      <c r="C691" t="s">
        <v>1324</v>
      </c>
    </row>
    <row r="692" spans="2:3" x14ac:dyDescent="0.25">
      <c r="B692" s="86"/>
    </row>
    <row r="693" spans="2:3" x14ac:dyDescent="0.25">
      <c r="B693" s="86"/>
      <c r="C693" t="s">
        <v>1325</v>
      </c>
    </row>
    <row r="694" spans="2:3" x14ac:dyDescent="0.25">
      <c r="B694" s="86"/>
      <c r="C694" t="s">
        <v>225</v>
      </c>
    </row>
    <row r="695" spans="2:3" x14ac:dyDescent="0.25">
      <c r="B695" s="86"/>
    </row>
    <row r="696" spans="2:3" x14ac:dyDescent="0.25">
      <c r="B696" s="86"/>
      <c r="C696" t="s">
        <v>226</v>
      </c>
    </row>
    <row r="697" spans="2:3" x14ac:dyDescent="0.25">
      <c r="B697" s="86"/>
    </row>
    <row r="698" spans="2:3" x14ac:dyDescent="0.25">
      <c r="B698" s="86"/>
      <c r="C698" t="s">
        <v>227</v>
      </c>
    </row>
    <row r="699" spans="2:3" x14ac:dyDescent="0.25">
      <c r="B699" s="86"/>
      <c r="C699" t="s">
        <v>228</v>
      </c>
    </row>
    <row r="700" spans="2:3" x14ac:dyDescent="0.25">
      <c r="B700" s="86"/>
      <c r="C700" t="s">
        <v>229</v>
      </c>
    </row>
    <row r="701" spans="2:3" x14ac:dyDescent="0.25">
      <c r="B701" s="86"/>
      <c r="C701" t="s">
        <v>230</v>
      </c>
    </row>
    <row r="702" spans="2:3" x14ac:dyDescent="0.25">
      <c r="B702" s="86"/>
    </row>
    <row r="703" spans="2:3" x14ac:dyDescent="0.25">
      <c r="B703" s="86"/>
      <c r="C703" t="s">
        <v>231</v>
      </c>
    </row>
    <row r="704" spans="2:3" x14ac:dyDescent="0.25">
      <c r="B704" s="86"/>
      <c r="C704" t="s">
        <v>228</v>
      </c>
    </row>
    <row r="705" spans="2:3" x14ac:dyDescent="0.25">
      <c r="B705" s="86"/>
      <c r="C705" t="s">
        <v>232</v>
      </c>
    </row>
    <row r="706" spans="2:3" x14ac:dyDescent="0.25">
      <c r="B706" s="86"/>
      <c r="C706" t="s">
        <v>233</v>
      </c>
    </row>
    <row r="707" spans="2:3" x14ac:dyDescent="0.25">
      <c r="B707" s="86"/>
    </row>
    <row r="708" spans="2:3" x14ac:dyDescent="0.25">
      <c r="B708" s="86"/>
      <c r="C708" t="s">
        <v>234</v>
      </c>
    </row>
    <row r="709" spans="2:3" x14ac:dyDescent="0.25">
      <c r="B709" s="86"/>
      <c r="C709" t="s">
        <v>228</v>
      </c>
    </row>
    <row r="710" spans="2:3" x14ac:dyDescent="0.25">
      <c r="B710" s="86"/>
      <c r="C710" t="s">
        <v>232</v>
      </c>
    </row>
    <row r="711" spans="2:3" x14ac:dyDescent="0.25">
      <c r="B711" s="86"/>
      <c r="C711" t="s">
        <v>235</v>
      </c>
    </row>
    <row r="712" spans="2:3" x14ac:dyDescent="0.25">
      <c r="B712" s="86"/>
    </row>
    <row r="713" spans="2:3" x14ac:dyDescent="0.25">
      <c r="B713" s="86"/>
      <c r="C713" t="s">
        <v>223</v>
      </c>
    </row>
    <row r="714" spans="2:3" x14ac:dyDescent="0.25">
      <c r="B714" s="86"/>
      <c r="C714" t="s">
        <v>883</v>
      </c>
    </row>
    <row r="715" spans="2:3" ht="30" x14ac:dyDescent="0.25">
      <c r="B715" s="86"/>
      <c r="C715" s="47" t="s">
        <v>882</v>
      </c>
    </row>
    <row r="716" spans="2:3" x14ac:dyDescent="0.25">
      <c r="B716" s="86"/>
      <c r="C716" t="s">
        <v>236</v>
      </c>
    </row>
    <row r="717" spans="2:3" x14ac:dyDescent="0.25">
      <c r="B717" s="86"/>
      <c r="C717" s="34" t="s">
        <v>1326</v>
      </c>
    </row>
    <row r="718" spans="2:3" x14ac:dyDescent="0.25">
      <c r="B718" s="86"/>
      <c r="C718" s="34" t="s">
        <v>1327</v>
      </c>
    </row>
    <row r="719" spans="2:3" x14ac:dyDescent="0.25">
      <c r="B719" s="86"/>
      <c r="C719" s="34" t="s">
        <v>1328</v>
      </c>
    </row>
    <row r="720" spans="2:3" ht="30" x14ac:dyDescent="0.25">
      <c r="B720" s="86"/>
      <c r="C720" s="47" t="s">
        <v>881</v>
      </c>
    </row>
    <row r="721" spans="2:3" x14ac:dyDescent="0.25">
      <c r="B721" s="86"/>
    </row>
    <row r="722" spans="2:3" x14ac:dyDescent="0.25">
      <c r="B722" s="86"/>
      <c r="C722" s="17" t="s">
        <v>2748</v>
      </c>
    </row>
    <row r="723" spans="2:3" ht="45" x14ac:dyDescent="0.25">
      <c r="B723" s="86"/>
      <c r="C723" s="47" t="s">
        <v>2701</v>
      </c>
    </row>
    <row r="724" spans="2:3" x14ac:dyDescent="0.25">
      <c r="B724" s="86"/>
      <c r="C724" t="s">
        <v>2702</v>
      </c>
    </row>
    <row r="725" spans="2:3" x14ac:dyDescent="0.25">
      <c r="B725" s="86"/>
      <c r="C725" t="s">
        <v>2703</v>
      </c>
    </row>
    <row r="726" spans="2:3" x14ac:dyDescent="0.25">
      <c r="B726" s="86"/>
      <c r="C726" t="s">
        <v>2704</v>
      </c>
    </row>
    <row r="727" spans="2:3" x14ac:dyDescent="0.25">
      <c r="B727" s="86"/>
    </row>
    <row r="728" spans="2:3" x14ac:dyDescent="0.25">
      <c r="B728" s="86"/>
      <c r="C728" s="17" t="s">
        <v>2749</v>
      </c>
    </row>
    <row r="729" spans="2:3" x14ac:dyDescent="0.25">
      <c r="B729" s="86"/>
      <c r="C729" t="s">
        <v>2705</v>
      </c>
    </row>
    <row r="730" spans="2:3" x14ac:dyDescent="0.25">
      <c r="B730" s="86"/>
      <c r="C730" t="s">
        <v>2706</v>
      </c>
    </row>
    <row r="731" spans="2:3" x14ac:dyDescent="0.25">
      <c r="B731" s="86"/>
      <c r="C731" t="s">
        <v>2707</v>
      </c>
    </row>
    <row r="732" spans="2:3" x14ac:dyDescent="0.25">
      <c r="B732" s="86"/>
      <c r="C732" t="s">
        <v>2704</v>
      </c>
    </row>
    <row r="733" spans="2:3" x14ac:dyDescent="0.25">
      <c r="B733" s="86"/>
      <c r="C733" t="s">
        <v>2700</v>
      </c>
    </row>
    <row r="734" spans="2:3" x14ac:dyDescent="0.25">
      <c r="B734" s="86"/>
    </row>
    <row r="735" spans="2:3" x14ac:dyDescent="0.25">
      <c r="B735" s="86"/>
      <c r="C735" s="17" t="s">
        <v>2750</v>
      </c>
    </row>
    <row r="736" spans="2:3" ht="75" x14ac:dyDescent="0.25">
      <c r="B736" s="86"/>
      <c r="C736" s="47" t="s">
        <v>2708</v>
      </c>
    </row>
    <row r="737" spans="2:3" x14ac:dyDescent="0.25">
      <c r="B737" s="86"/>
    </row>
    <row r="738" spans="2:3" x14ac:dyDescent="0.25">
      <c r="B738" s="86"/>
      <c r="C738" t="s">
        <v>2709</v>
      </c>
    </row>
    <row r="739" spans="2:3" x14ac:dyDescent="0.25">
      <c r="B739" s="86"/>
      <c r="C739" t="s">
        <v>2710</v>
      </c>
    </row>
    <row r="740" spans="2:3" x14ac:dyDescent="0.25">
      <c r="B740" s="86"/>
      <c r="C740" t="s">
        <v>2711</v>
      </c>
    </row>
    <row r="741" spans="2:3" x14ac:dyDescent="0.25">
      <c r="B741" s="86"/>
      <c r="C741" t="s">
        <v>2704</v>
      </c>
    </row>
    <row r="742" spans="2:3" x14ac:dyDescent="0.25">
      <c r="B742" s="86"/>
    </row>
    <row r="743" spans="2:3" x14ac:dyDescent="0.25">
      <c r="B743" s="86"/>
      <c r="C743" t="s">
        <v>2712</v>
      </c>
    </row>
    <row r="744" spans="2:3" x14ac:dyDescent="0.25">
      <c r="B744" s="86"/>
      <c r="C744" t="s">
        <v>2713</v>
      </c>
    </row>
    <row r="745" spans="2:3" x14ac:dyDescent="0.25">
      <c r="B745" s="86"/>
      <c r="C745" t="s">
        <v>2711</v>
      </c>
    </row>
    <row r="746" spans="2:3" x14ac:dyDescent="0.25">
      <c r="B746" s="86"/>
      <c r="C746" t="s">
        <v>2704</v>
      </c>
    </row>
    <row r="747" spans="2:3" x14ac:dyDescent="0.25">
      <c r="B747" s="86"/>
    </row>
    <row r="748" spans="2:3" x14ac:dyDescent="0.25">
      <c r="B748" s="86"/>
      <c r="C748" s="377" t="s">
        <v>2714</v>
      </c>
    </row>
    <row r="749" spans="2:3" ht="45" customHeight="1" x14ac:dyDescent="0.25">
      <c r="B749" s="86"/>
      <c r="C749" s="47" t="s">
        <v>2715</v>
      </c>
    </row>
    <row r="750" spans="2:3" x14ac:dyDescent="0.25">
      <c r="B750" s="86"/>
    </row>
    <row r="751" spans="2:3" x14ac:dyDescent="0.25">
      <c r="B751" s="86"/>
      <c r="C751" t="s">
        <v>2709</v>
      </c>
    </row>
    <row r="752" spans="2:3" x14ac:dyDescent="0.25">
      <c r="B752" s="86"/>
      <c r="C752" t="s">
        <v>2716</v>
      </c>
    </row>
    <row r="753" spans="2:3" x14ac:dyDescent="0.25">
      <c r="B753" s="86"/>
      <c r="C753" t="s">
        <v>2711</v>
      </c>
    </row>
    <row r="754" spans="2:3" x14ac:dyDescent="0.25">
      <c r="B754" s="86"/>
      <c r="C754" t="s">
        <v>2704</v>
      </c>
    </row>
    <row r="755" spans="2:3" x14ac:dyDescent="0.25">
      <c r="B755" s="86"/>
    </row>
    <row r="756" spans="2:3" x14ac:dyDescent="0.25">
      <c r="B756" s="86"/>
      <c r="C756" t="s">
        <v>2712</v>
      </c>
    </row>
    <row r="757" spans="2:3" x14ac:dyDescent="0.25">
      <c r="B757" s="86"/>
      <c r="C757" t="s">
        <v>2717</v>
      </c>
    </row>
    <row r="758" spans="2:3" x14ac:dyDescent="0.25">
      <c r="B758" s="86"/>
      <c r="C758" t="s">
        <v>2711</v>
      </c>
    </row>
    <row r="759" spans="2:3" x14ac:dyDescent="0.25">
      <c r="B759" s="86"/>
      <c r="C759" t="s">
        <v>2704</v>
      </c>
    </row>
    <row r="760" spans="2:3" x14ac:dyDescent="0.25">
      <c r="B760" s="86"/>
    </row>
    <row r="761" spans="2:3" x14ac:dyDescent="0.25">
      <c r="B761" s="86"/>
      <c r="C761" t="s">
        <v>2718</v>
      </c>
    </row>
    <row r="762" spans="2:3" ht="60" customHeight="1" x14ac:dyDescent="0.25">
      <c r="B762" s="86"/>
      <c r="C762" s="47" t="s">
        <v>2719</v>
      </c>
    </row>
    <row r="763" spans="2:3" ht="30" x14ac:dyDescent="0.25">
      <c r="B763" s="86"/>
      <c r="C763" s="47" t="s">
        <v>2720</v>
      </c>
    </row>
    <row r="764" spans="2:3" x14ac:dyDescent="0.25">
      <c r="B764" s="86"/>
    </row>
    <row r="765" spans="2:3" x14ac:dyDescent="0.25">
      <c r="B765" s="86"/>
      <c r="C765" t="s">
        <v>2721</v>
      </c>
    </row>
    <row r="766" spans="2:3" x14ac:dyDescent="0.25">
      <c r="B766" s="86"/>
    </row>
    <row r="767" spans="2:3" x14ac:dyDescent="0.25">
      <c r="B767" s="86"/>
      <c r="C767" t="s">
        <v>2709</v>
      </c>
    </row>
    <row r="768" spans="2:3" x14ac:dyDescent="0.25">
      <c r="B768" s="86"/>
      <c r="C768" t="s">
        <v>2722</v>
      </c>
    </row>
    <row r="769" spans="2:3" x14ac:dyDescent="0.25">
      <c r="B769" s="86"/>
      <c r="C769" t="s">
        <v>2711</v>
      </c>
    </row>
    <row r="770" spans="2:3" x14ac:dyDescent="0.25">
      <c r="B770" s="86"/>
      <c r="C770" t="s">
        <v>2704</v>
      </c>
    </row>
    <row r="771" spans="2:3" x14ac:dyDescent="0.25">
      <c r="B771" s="86"/>
    </row>
    <row r="772" spans="2:3" x14ac:dyDescent="0.25">
      <c r="B772" s="86"/>
      <c r="C772" t="s">
        <v>2712</v>
      </c>
    </row>
    <row r="773" spans="2:3" x14ac:dyDescent="0.25">
      <c r="B773" s="86"/>
      <c r="C773" t="s">
        <v>2723</v>
      </c>
    </row>
    <row r="774" spans="2:3" x14ac:dyDescent="0.25">
      <c r="B774" s="86"/>
      <c r="C774" t="s">
        <v>2711</v>
      </c>
    </row>
    <row r="775" spans="2:3" x14ac:dyDescent="0.25">
      <c r="B775" s="86"/>
      <c r="C775" t="s">
        <v>2704</v>
      </c>
    </row>
    <row r="776" spans="2:3" x14ac:dyDescent="0.25">
      <c r="B776" s="86"/>
    </row>
    <row r="777" spans="2:3" x14ac:dyDescent="0.25">
      <c r="B777" s="86"/>
      <c r="C777" t="s">
        <v>2724</v>
      </c>
    </row>
    <row r="778" spans="2:3" x14ac:dyDescent="0.25">
      <c r="B778" s="86"/>
    </row>
    <row r="779" spans="2:3" x14ac:dyDescent="0.25">
      <c r="B779" s="86"/>
      <c r="C779" t="s">
        <v>2709</v>
      </c>
    </row>
    <row r="780" spans="2:3" x14ac:dyDescent="0.25">
      <c r="B780" s="86"/>
      <c r="C780" t="s">
        <v>2725</v>
      </c>
    </row>
    <row r="781" spans="2:3" x14ac:dyDescent="0.25">
      <c r="B781" s="86"/>
      <c r="C781" t="s">
        <v>2711</v>
      </c>
    </row>
    <row r="782" spans="2:3" x14ac:dyDescent="0.25">
      <c r="B782" s="86"/>
      <c r="C782" t="s">
        <v>2704</v>
      </c>
    </row>
    <row r="783" spans="2:3" x14ac:dyDescent="0.25">
      <c r="B783" s="86"/>
    </row>
    <row r="784" spans="2:3" x14ac:dyDescent="0.25">
      <c r="B784" s="86"/>
      <c r="C784" t="s">
        <v>2712</v>
      </c>
    </row>
    <row r="785" spans="2:3" x14ac:dyDescent="0.25">
      <c r="B785" s="86"/>
      <c r="C785" t="s">
        <v>2726</v>
      </c>
    </row>
    <row r="786" spans="2:3" x14ac:dyDescent="0.25">
      <c r="B786" s="86"/>
      <c r="C786" t="s">
        <v>2711</v>
      </c>
    </row>
    <row r="787" spans="2:3" x14ac:dyDescent="0.25">
      <c r="B787" s="86"/>
      <c r="C787" t="s">
        <v>2704</v>
      </c>
    </row>
    <row r="788" spans="2:3" x14ac:dyDescent="0.25">
      <c r="B788" s="86"/>
    </row>
    <row r="789" spans="2:3" x14ac:dyDescent="0.25">
      <c r="B789" s="86"/>
      <c r="C789" t="s">
        <v>2727</v>
      </c>
    </row>
    <row r="790" spans="2:3" x14ac:dyDescent="0.25">
      <c r="B790" s="86"/>
    </row>
    <row r="791" spans="2:3" x14ac:dyDescent="0.25">
      <c r="B791" s="86"/>
      <c r="C791" t="s">
        <v>2728</v>
      </c>
    </row>
    <row r="792" spans="2:3" x14ac:dyDescent="0.25">
      <c r="B792" s="86"/>
      <c r="C792" t="s">
        <v>2711</v>
      </c>
    </row>
    <row r="793" spans="2:3" x14ac:dyDescent="0.25">
      <c r="B793" s="86"/>
      <c r="C793" t="s">
        <v>2704</v>
      </c>
    </row>
    <row r="794" spans="2:3" x14ac:dyDescent="0.25">
      <c r="B794" s="86"/>
    </row>
    <row r="795" spans="2:3" x14ac:dyDescent="0.25">
      <c r="B795" s="86"/>
      <c r="C795" t="s">
        <v>2729</v>
      </c>
    </row>
    <row r="796" spans="2:3" x14ac:dyDescent="0.25">
      <c r="B796" s="86"/>
    </row>
    <row r="797" spans="2:3" x14ac:dyDescent="0.25">
      <c r="B797" s="86"/>
      <c r="C797" s="377" t="s">
        <v>2730</v>
      </c>
    </row>
    <row r="798" spans="2:3" x14ac:dyDescent="0.25">
      <c r="B798" s="86"/>
      <c r="C798" t="s">
        <v>2709</v>
      </c>
    </row>
    <row r="799" spans="2:3" x14ac:dyDescent="0.25">
      <c r="B799" s="86"/>
      <c r="C799" t="s">
        <v>2731</v>
      </c>
    </row>
    <row r="800" spans="2:3" x14ac:dyDescent="0.25">
      <c r="B800" s="86"/>
      <c r="C800" t="s">
        <v>2711</v>
      </c>
    </row>
    <row r="801" spans="2:3" x14ac:dyDescent="0.25">
      <c r="B801" s="86"/>
      <c r="C801" t="s">
        <v>2704</v>
      </c>
    </row>
    <row r="802" spans="2:3" x14ac:dyDescent="0.25">
      <c r="B802" s="86"/>
    </row>
    <row r="803" spans="2:3" x14ac:dyDescent="0.25">
      <c r="B803" s="86"/>
      <c r="C803" t="s">
        <v>2712</v>
      </c>
    </row>
    <row r="804" spans="2:3" x14ac:dyDescent="0.25">
      <c r="B804" s="86"/>
      <c r="C804" t="s">
        <v>2732</v>
      </c>
    </row>
    <row r="805" spans="2:3" x14ac:dyDescent="0.25">
      <c r="B805" s="86"/>
      <c r="C805" t="s">
        <v>2711</v>
      </c>
    </row>
    <row r="806" spans="2:3" x14ac:dyDescent="0.25">
      <c r="B806" s="86"/>
      <c r="C806" t="s">
        <v>2704</v>
      </c>
    </row>
    <row r="807" spans="2:3" x14ac:dyDescent="0.25">
      <c r="B807" s="86"/>
    </row>
    <row r="808" spans="2:3" x14ac:dyDescent="0.25">
      <c r="B808" s="86"/>
      <c r="C808" s="377" t="s">
        <v>2733</v>
      </c>
    </row>
    <row r="809" spans="2:3" x14ac:dyDescent="0.25">
      <c r="B809" s="86"/>
      <c r="C809" t="s">
        <v>2709</v>
      </c>
    </row>
    <row r="810" spans="2:3" x14ac:dyDescent="0.25">
      <c r="B810" s="86"/>
      <c r="C810" t="s">
        <v>2734</v>
      </c>
    </row>
    <row r="811" spans="2:3" x14ac:dyDescent="0.25">
      <c r="B811" s="86"/>
      <c r="C811" t="s">
        <v>2711</v>
      </c>
    </row>
    <row r="812" spans="2:3" x14ac:dyDescent="0.25">
      <c r="B812" s="86"/>
      <c r="C812" t="s">
        <v>2704</v>
      </c>
    </row>
    <row r="813" spans="2:3" x14ac:dyDescent="0.25">
      <c r="B813" s="86"/>
    </row>
    <row r="814" spans="2:3" x14ac:dyDescent="0.25">
      <c r="B814" s="86"/>
      <c r="C814" t="s">
        <v>2712</v>
      </c>
    </row>
    <row r="815" spans="2:3" x14ac:dyDescent="0.25">
      <c r="B815" s="86"/>
      <c r="C815" t="s">
        <v>2732</v>
      </c>
    </row>
    <row r="816" spans="2:3" x14ac:dyDescent="0.25">
      <c r="B816" s="86"/>
      <c r="C816" t="s">
        <v>2711</v>
      </c>
    </row>
    <row r="817" spans="2:3" x14ac:dyDescent="0.25">
      <c r="B817" s="86"/>
      <c r="C817" t="s">
        <v>2704</v>
      </c>
    </row>
    <row r="818" spans="2:3" x14ac:dyDescent="0.25">
      <c r="B818" s="86"/>
    </row>
    <row r="819" spans="2:3" x14ac:dyDescent="0.25">
      <c r="B819" s="86"/>
      <c r="C819" t="s">
        <v>2735</v>
      </c>
    </row>
    <row r="820" spans="2:3" ht="45" customHeight="1" x14ac:dyDescent="0.25">
      <c r="B820" s="86"/>
      <c r="C820" s="47" t="s">
        <v>2736</v>
      </c>
    </row>
    <row r="821" spans="2:3" x14ac:dyDescent="0.25">
      <c r="B821" s="86"/>
    </row>
    <row r="822" spans="2:3" x14ac:dyDescent="0.25">
      <c r="B822" s="86"/>
      <c r="C822" t="s">
        <v>2709</v>
      </c>
    </row>
    <row r="823" spans="2:3" x14ac:dyDescent="0.25">
      <c r="B823" s="86"/>
      <c r="C823" t="s">
        <v>2737</v>
      </c>
    </row>
    <row r="824" spans="2:3" x14ac:dyDescent="0.25">
      <c r="B824" s="86"/>
      <c r="C824" t="s">
        <v>2711</v>
      </c>
    </row>
    <row r="825" spans="2:3" x14ac:dyDescent="0.25">
      <c r="B825" s="86"/>
      <c r="C825" t="s">
        <v>2704</v>
      </c>
    </row>
    <row r="826" spans="2:3" x14ac:dyDescent="0.25">
      <c r="B826" s="86"/>
    </row>
    <row r="827" spans="2:3" x14ac:dyDescent="0.25">
      <c r="B827" s="86"/>
      <c r="C827" t="s">
        <v>2712</v>
      </c>
    </row>
    <row r="828" spans="2:3" x14ac:dyDescent="0.25">
      <c r="B828" s="86"/>
      <c r="C828" t="s">
        <v>2738</v>
      </c>
    </row>
    <row r="829" spans="2:3" x14ac:dyDescent="0.25">
      <c r="B829" s="86"/>
      <c r="C829" t="s">
        <v>2711</v>
      </c>
    </row>
    <row r="830" spans="2:3" x14ac:dyDescent="0.25">
      <c r="B830" s="86"/>
      <c r="C830" t="s">
        <v>2704</v>
      </c>
    </row>
    <row r="831" spans="2:3" x14ac:dyDescent="0.25">
      <c r="B831" s="86"/>
    </row>
    <row r="832" spans="2:3" x14ac:dyDescent="0.25">
      <c r="B832" s="86"/>
      <c r="C832" s="378" t="s">
        <v>2739</v>
      </c>
    </row>
    <row r="833" spans="2:3" x14ac:dyDescent="0.25">
      <c r="B833" s="86"/>
      <c r="C833" s="379" t="s">
        <v>2740</v>
      </c>
    </row>
    <row r="834" spans="2:3" x14ac:dyDescent="0.25">
      <c r="B834" s="86"/>
      <c r="C834" s="47"/>
    </row>
    <row r="835" spans="2:3" x14ac:dyDescent="0.25">
      <c r="B835" s="86"/>
      <c r="C835" s="380" t="s">
        <v>2741</v>
      </c>
    </row>
    <row r="836" spans="2:3" x14ac:dyDescent="0.25">
      <c r="B836" s="86"/>
      <c r="C836" s="380" t="s">
        <v>2711</v>
      </c>
    </row>
    <row r="837" spans="2:3" x14ac:dyDescent="0.25">
      <c r="B837" s="86"/>
      <c r="C837" s="380" t="s">
        <v>2704</v>
      </c>
    </row>
    <row r="838" spans="2:3" x14ac:dyDescent="0.25">
      <c r="B838" s="86"/>
    </row>
    <row r="839" spans="2:3" x14ac:dyDescent="0.25">
      <c r="B839" s="86"/>
      <c r="C839" t="s">
        <v>2742</v>
      </c>
    </row>
    <row r="840" spans="2:3" x14ac:dyDescent="0.25">
      <c r="B840" s="86"/>
    </row>
    <row r="841" spans="2:3" x14ac:dyDescent="0.25">
      <c r="B841" s="86"/>
      <c r="C841" t="s">
        <v>2706</v>
      </c>
    </row>
    <row r="842" spans="2:3" x14ac:dyDescent="0.25">
      <c r="B842" s="86"/>
      <c r="C842" t="s">
        <v>2743</v>
      </c>
    </row>
    <row r="843" spans="2:3" x14ac:dyDescent="0.25">
      <c r="B843" s="86"/>
      <c r="C843" t="s">
        <v>2704</v>
      </c>
    </row>
    <row r="844" spans="2:3" x14ac:dyDescent="0.25">
      <c r="B844" s="86"/>
      <c r="C844" t="s">
        <v>2700</v>
      </c>
    </row>
    <row r="845" spans="2:3" x14ac:dyDescent="0.25">
      <c r="B845" s="86"/>
    </row>
    <row r="846" spans="2:3" x14ac:dyDescent="0.25">
      <c r="B846" s="86"/>
      <c r="C846" t="s">
        <v>2709</v>
      </c>
    </row>
    <row r="847" spans="2:3" x14ac:dyDescent="0.25">
      <c r="B847" s="86"/>
      <c r="C847" t="s">
        <v>2744</v>
      </c>
    </row>
    <row r="848" spans="2:3" x14ac:dyDescent="0.25">
      <c r="B848" s="86"/>
      <c r="C848" t="s">
        <v>2711</v>
      </c>
    </row>
    <row r="849" spans="2:3" x14ac:dyDescent="0.25">
      <c r="B849" s="86"/>
      <c r="C849" t="s">
        <v>2704</v>
      </c>
    </row>
    <row r="850" spans="2:3" x14ac:dyDescent="0.25">
      <c r="B850" s="86"/>
    </row>
    <row r="851" spans="2:3" x14ac:dyDescent="0.25">
      <c r="B851" s="86"/>
      <c r="C851" t="s">
        <v>2712</v>
      </c>
    </row>
    <row r="852" spans="2:3" x14ac:dyDescent="0.25">
      <c r="B852" s="86"/>
      <c r="C852" t="s">
        <v>2745</v>
      </c>
    </row>
    <row r="853" spans="2:3" x14ac:dyDescent="0.25">
      <c r="B853" s="86"/>
      <c r="C853" t="s">
        <v>2711</v>
      </c>
    </row>
    <row r="854" spans="2:3" x14ac:dyDescent="0.25">
      <c r="B854" s="86"/>
      <c r="C854" t="s">
        <v>2704</v>
      </c>
    </row>
    <row r="855" spans="2:3" x14ac:dyDescent="0.25">
      <c r="B855" s="86"/>
    </row>
    <row r="856" spans="2:3" x14ac:dyDescent="0.25">
      <c r="B856" s="86"/>
      <c r="C856" t="s">
        <v>2746</v>
      </c>
    </row>
    <row r="857" spans="2:3" x14ac:dyDescent="0.25">
      <c r="B857" s="86"/>
    </row>
    <row r="858" spans="2:3" x14ac:dyDescent="0.25">
      <c r="B858" s="86"/>
      <c r="C858" t="s">
        <v>2728</v>
      </c>
    </row>
    <row r="859" spans="2:3" x14ac:dyDescent="0.25">
      <c r="B859" s="86"/>
      <c r="C859" t="s">
        <v>2747</v>
      </c>
    </row>
    <row r="860" spans="2:3" x14ac:dyDescent="0.25">
      <c r="B860" s="86"/>
      <c r="C860" t="s">
        <v>2704</v>
      </c>
    </row>
    <row r="861" spans="2:3" x14ac:dyDescent="0.25">
      <c r="B861" s="86"/>
    </row>
    <row r="862" spans="2:3" x14ac:dyDescent="0.25">
      <c r="B862" s="86"/>
      <c r="C862" s="17" t="s">
        <v>2751</v>
      </c>
    </row>
    <row r="863" spans="2:3" ht="30" x14ac:dyDescent="0.25">
      <c r="B863" s="86"/>
      <c r="C863" s="47" t="s">
        <v>2096</v>
      </c>
    </row>
    <row r="864" spans="2:3" ht="45" x14ac:dyDescent="0.25">
      <c r="B864" s="86"/>
      <c r="C864" s="47" t="s">
        <v>2097</v>
      </c>
    </row>
    <row r="865" spans="2:3" x14ac:dyDescent="0.25">
      <c r="B865" s="86"/>
      <c r="C865" s="47"/>
    </row>
    <row r="866" spans="2:3" x14ac:dyDescent="0.25">
      <c r="B866" s="86"/>
      <c r="C866" t="s">
        <v>2095</v>
      </c>
    </row>
    <row r="867" spans="2:3" x14ac:dyDescent="0.25">
      <c r="B867" s="86"/>
      <c r="C867" t="s">
        <v>238</v>
      </c>
    </row>
    <row r="868" spans="2:3" x14ac:dyDescent="0.25">
      <c r="B868" s="86"/>
    </row>
    <row r="869" spans="2:3" x14ac:dyDescent="0.25">
      <c r="B869" s="86"/>
      <c r="C869" t="s">
        <v>2101</v>
      </c>
    </row>
    <row r="870" spans="2:3" ht="30" x14ac:dyDescent="0.25">
      <c r="B870" s="86"/>
      <c r="C870" s="47" t="s">
        <v>2102</v>
      </c>
    </row>
    <row r="871" spans="2:3" ht="30" x14ac:dyDescent="0.25">
      <c r="B871" s="86"/>
      <c r="C871" s="47" t="s">
        <v>2103</v>
      </c>
    </row>
    <row r="872" spans="2:3" x14ac:dyDescent="0.25">
      <c r="B872" s="86"/>
      <c r="C872" s="34" t="s">
        <v>2104</v>
      </c>
    </row>
    <row r="873" spans="2:3" x14ac:dyDescent="0.25">
      <c r="B873" s="86"/>
      <c r="C873" s="34" t="s">
        <v>2105</v>
      </c>
    </row>
    <row r="874" spans="2:3" x14ac:dyDescent="0.25">
      <c r="B874" s="86"/>
      <c r="C874" s="34" t="s">
        <v>2106</v>
      </c>
    </row>
    <row r="875" spans="2:3" x14ac:dyDescent="0.25">
      <c r="B875" s="86"/>
      <c r="C875" s="34" t="s">
        <v>2107</v>
      </c>
    </row>
    <row r="876" spans="2:3" x14ac:dyDescent="0.25">
      <c r="B876" s="86"/>
      <c r="C876" t="s">
        <v>2108</v>
      </c>
    </row>
    <row r="877" spans="2:3" x14ac:dyDescent="0.25">
      <c r="B877" s="86"/>
      <c r="C877" s="143" t="s">
        <v>2109</v>
      </c>
    </row>
    <row r="878" spans="2:3" ht="30" x14ac:dyDescent="0.25">
      <c r="B878" s="86"/>
      <c r="C878" s="150" t="s">
        <v>2110</v>
      </c>
    </row>
    <row r="879" spans="2:3" x14ac:dyDescent="0.25">
      <c r="B879" s="86"/>
      <c r="C879" s="150"/>
    </row>
    <row r="880" spans="2:3" ht="30" x14ac:dyDescent="0.25">
      <c r="B880" s="86"/>
      <c r="C880" s="232" t="s">
        <v>2111</v>
      </c>
    </row>
    <row r="881" spans="2:3" x14ac:dyDescent="0.25">
      <c r="B881" s="86"/>
      <c r="C881" s="232"/>
    </row>
    <row r="882" spans="2:3" ht="30" x14ac:dyDescent="0.25">
      <c r="B882" s="86"/>
      <c r="C882" s="233" t="s">
        <v>2112</v>
      </c>
    </row>
    <row r="883" spans="2:3" x14ac:dyDescent="0.25">
      <c r="B883" s="86"/>
      <c r="C883" s="233"/>
    </row>
    <row r="884" spans="2:3" x14ac:dyDescent="0.25">
      <c r="B884" s="86"/>
      <c r="C884" s="233" t="s">
        <v>2113</v>
      </c>
    </row>
    <row r="885" spans="2:3" ht="45" x14ac:dyDescent="0.25">
      <c r="B885" s="86"/>
      <c r="C885" s="233" t="s">
        <v>2114</v>
      </c>
    </row>
    <row r="886" spans="2:3" ht="30" x14ac:dyDescent="0.25">
      <c r="B886" s="86"/>
      <c r="C886" s="233" t="s">
        <v>2115</v>
      </c>
    </row>
    <row r="887" spans="2:3" x14ac:dyDescent="0.25">
      <c r="B887" s="86"/>
      <c r="C887" s="233"/>
    </row>
    <row r="888" spans="2:3" x14ac:dyDescent="0.25">
      <c r="B888" s="86"/>
      <c r="C888" s="233" t="s">
        <v>2116</v>
      </c>
    </row>
    <row r="889" spans="2:3" ht="30" x14ac:dyDescent="0.25">
      <c r="B889" s="86"/>
      <c r="C889" s="233" t="s">
        <v>2102</v>
      </c>
    </row>
    <row r="890" spans="2:3" x14ac:dyDescent="0.25">
      <c r="B890" s="86"/>
      <c r="C890" s="233" t="s">
        <v>2120</v>
      </c>
    </row>
    <row r="891" spans="2:3" x14ac:dyDescent="0.25">
      <c r="B891" s="86"/>
      <c r="C891" s="233" t="s">
        <v>2117</v>
      </c>
    </row>
    <row r="892" spans="2:3" x14ac:dyDescent="0.25">
      <c r="B892" s="86"/>
      <c r="C892" s="233"/>
    </row>
    <row r="893" spans="2:3" x14ac:dyDescent="0.25">
      <c r="B893" s="86"/>
      <c r="C893" s="233" t="s">
        <v>2118</v>
      </c>
    </row>
    <row r="894" spans="2:3" x14ac:dyDescent="0.25">
      <c r="B894" s="86"/>
      <c r="C894" s="233" t="s">
        <v>2119</v>
      </c>
    </row>
    <row r="895" spans="2:3" x14ac:dyDescent="0.25">
      <c r="B895" s="86"/>
      <c r="C895" s="233" t="s">
        <v>2120</v>
      </c>
    </row>
    <row r="896" spans="2:3" x14ac:dyDescent="0.25">
      <c r="B896" s="86"/>
      <c r="C896" s="233" t="s">
        <v>2117</v>
      </c>
    </row>
    <row r="897" spans="2:3" x14ac:dyDescent="0.25">
      <c r="B897" s="86"/>
    </row>
    <row r="898" spans="2:3" x14ac:dyDescent="0.25">
      <c r="B898" s="86"/>
      <c r="C898" t="s">
        <v>239</v>
      </c>
    </row>
    <row r="899" spans="2:3" x14ac:dyDescent="0.25">
      <c r="B899" s="86"/>
    </row>
    <row r="900" spans="2:3" x14ac:dyDescent="0.25">
      <c r="B900" s="86"/>
      <c r="C900" s="17" t="s">
        <v>2752</v>
      </c>
    </row>
    <row r="901" spans="2:3" ht="30" x14ac:dyDescent="0.25">
      <c r="B901" s="86"/>
      <c r="C901" s="47" t="s">
        <v>742</v>
      </c>
    </row>
    <row r="902" spans="2:3" x14ac:dyDescent="0.25">
      <c r="B902" s="86"/>
    </row>
    <row r="903" spans="2:3" x14ac:dyDescent="0.25">
      <c r="B903" s="86"/>
      <c r="C903" t="s">
        <v>240</v>
      </c>
    </row>
    <row r="904" spans="2:3" x14ac:dyDescent="0.25">
      <c r="B904" s="86"/>
      <c r="C904" t="s">
        <v>241</v>
      </c>
    </row>
    <row r="905" spans="2:3" x14ac:dyDescent="0.25">
      <c r="B905" s="86"/>
      <c r="C905" s="32" t="s">
        <v>1855</v>
      </c>
    </row>
    <row r="906" spans="2:3" x14ac:dyDescent="0.25">
      <c r="B906" s="86"/>
      <c r="C906" s="32" t="s">
        <v>1856</v>
      </c>
    </row>
    <row r="907" spans="2:3" x14ac:dyDescent="0.25">
      <c r="B907" s="86"/>
      <c r="C907" t="s">
        <v>242</v>
      </c>
    </row>
    <row r="908" spans="2:3" x14ac:dyDescent="0.25">
      <c r="B908" s="86"/>
    </row>
    <row r="909" spans="2:3" x14ac:dyDescent="0.25">
      <c r="B909" s="86"/>
    </row>
    <row r="910" spans="2:3" ht="18.75" x14ac:dyDescent="0.3">
      <c r="B910" s="86"/>
      <c r="C910" s="18" t="s">
        <v>1971</v>
      </c>
    </row>
    <row r="911" spans="2:3" x14ac:dyDescent="0.25">
      <c r="B911" s="86"/>
    </row>
    <row r="912" spans="2:3" x14ac:dyDescent="0.25">
      <c r="B912" s="86"/>
      <c r="C912" s="17" t="s">
        <v>1972</v>
      </c>
    </row>
    <row r="913" spans="2:7" x14ac:dyDescent="0.25">
      <c r="B913" s="86"/>
      <c r="C913" s="17" t="s">
        <v>1973</v>
      </c>
    </row>
    <row r="914" spans="2:7" ht="45" x14ac:dyDescent="0.25">
      <c r="B914" s="86"/>
      <c r="C914" s="139" t="s">
        <v>879</v>
      </c>
    </row>
    <row r="915" spans="2:7" ht="30" x14ac:dyDescent="0.25">
      <c r="B915" s="86"/>
      <c r="C915" s="47" t="s">
        <v>876</v>
      </c>
    </row>
    <row r="916" spans="2:7" x14ac:dyDescent="0.25">
      <c r="B916" s="86"/>
      <c r="C916" t="s">
        <v>877</v>
      </c>
    </row>
    <row r="917" spans="2:7" x14ac:dyDescent="0.25">
      <c r="B917" s="86"/>
      <c r="C917" t="s">
        <v>243</v>
      </c>
    </row>
    <row r="918" spans="2:7" ht="30" x14ac:dyDescent="0.25">
      <c r="B918" s="86"/>
      <c r="C918" s="47" t="s">
        <v>878</v>
      </c>
    </row>
    <row r="919" spans="2:7" x14ac:dyDescent="0.25">
      <c r="B919" s="86"/>
    </row>
    <row r="920" spans="2:7" x14ac:dyDescent="0.25">
      <c r="B920" s="86"/>
      <c r="C920" s="17" t="s">
        <v>1974</v>
      </c>
      <c r="E920" s="42" t="s">
        <v>244</v>
      </c>
      <c r="F920" s="42"/>
      <c r="G920" s="42"/>
    </row>
    <row r="921" spans="2:7" ht="30" x14ac:dyDescent="0.25">
      <c r="B921" s="86"/>
      <c r="C921" s="47" t="s">
        <v>875</v>
      </c>
      <c r="E921" s="140" t="s">
        <v>245</v>
      </c>
      <c r="F921" s="140" t="s">
        <v>246</v>
      </c>
      <c r="G921" s="140" t="s">
        <v>247</v>
      </c>
    </row>
    <row r="922" spans="2:7" x14ac:dyDescent="0.25">
      <c r="B922" s="86"/>
      <c r="E922" s="525" t="s">
        <v>248</v>
      </c>
      <c r="F922" s="526" t="s">
        <v>249</v>
      </c>
      <c r="G922" s="526" t="s">
        <v>250</v>
      </c>
    </row>
    <row r="923" spans="2:7" x14ac:dyDescent="0.25">
      <c r="B923" s="86"/>
      <c r="C923" t="s">
        <v>1661</v>
      </c>
      <c r="E923" s="525"/>
      <c r="F923" s="527"/>
      <c r="G923" s="527"/>
    </row>
    <row r="924" spans="2:7" ht="30" x14ac:dyDescent="0.25">
      <c r="B924" s="86"/>
      <c r="C924" s="47" t="s">
        <v>2384</v>
      </c>
      <c r="E924" s="525"/>
      <c r="F924" s="527"/>
      <c r="G924" s="527"/>
    </row>
    <row r="925" spans="2:7" x14ac:dyDescent="0.25">
      <c r="B925" s="86"/>
      <c r="E925" s="57" t="s">
        <v>251</v>
      </c>
      <c r="F925" s="58" t="s">
        <v>252</v>
      </c>
      <c r="G925" s="58" t="s">
        <v>253</v>
      </c>
    </row>
    <row r="926" spans="2:7" x14ac:dyDescent="0.25">
      <c r="B926" s="86"/>
      <c r="C926" t="s">
        <v>1662</v>
      </c>
      <c r="E926" s="525" t="s">
        <v>254</v>
      </c>
      <c r="F926" s="528" t="s">
        <v>255</v>
      </c>
      <c r="G926" s="527" t="s">
        <v>256</v>
      </c>
    </row>
    <row r="927" spans="2:7" ht="30" x14ac:dyDescent="0.25">
      <c r="B927" s="86"/>
      <c r="C927" s="47" t="s">
        <v>874</v>
      </c>
      <c r="E927" s="525"/>
      <c r="F927" s="528"/>
      <c r="G927" s="527"/>
    </row>
    <row r="928" spans="2:7" x14ac:dyDescent="0.25">
      <c r="B928" s="86"/>
      <c r="E928" s="525"/>
      <c r="F928" s="528"/>
      <c r="G928" s="527"/>
    </row>
    <row r="929" spans="2:7" x14ac:dyDescent="0.25">
      <c r="B929" s="86"/>
      <c r="C929" t="s">
        <v>260</v>
      </c>
      <c r="E929" s="525"/>
      <c r="F929" s="528"/>
      <c r="G929" s="527"/>
    </row>
    <row r="930" spans="2:7" x14ac:dyDescent="0.25">
      <c r="B930" s="86"/>
      <c r="E930" s="525"/>
      <c r="F930" s="528"/>
      <c r="G930" s="527"/>
    </row>
    <row r="931" spans="2:7" x14ac:dyDescent="0.25">
      <c r="B931" s="86"/>
      <c r="C931" s="154" t="s">
        <v>1663</v>
      </c>
      <c r="E931" s="525"/>
      <c r="F931" s="528"/>
      <c r="G931" s="527"/>
    </row>
    <row r="932" spans="2:7" x14ac:dyDescent="0.25">
      <c r="B932" s="86"/>
      <c r="C932" t="s">
        <v>261</v>
      </c>
      <c r="E932" s="525" t="s">
        <v>257</v>
      </c>
      <c r="F932" s="526" t="s">
        <v>258</v>
      </c>
      <c r="G932" s="526" t="s">
        <v>259</v>
      </c>
    </row>
    <row r="933" spans="2:7" x14ac:dyDescent="0.25">
      <c r="B933" s="86"/>
      <c r="E933" s="525"/>
      <c r="F933" s="526"/>
      <c r="G933" s="526"/>
    </row>
    <row r="934" spans="2:7" ht="15" customHeight="1" x14ac:dyDescent="0.25">
      <c r="B934" s="86"/>
      <c r="E934" s="525"/>
      <c r="F934" s="526"/>
      <c r="G934" s="526"/>
    </row>
    <row r="935" spans="2:7" x14ac:dyDescent="0.25">
      <c r="B935" s="86"/>
      <c r="E935" s="525"/>
      <c r="F935" s="526"/>
      <c r="G935" s="526"/>
    </row>
    <row r="936" spans="2:7" x14ac:dyDescent="0.25">
      <c r="B936" s="86"/>
      <c r="E936" s="525" t="s">
        <v>262</v>
      </c>
      <c r="F936" s="528" t="s">
        <v>263</v>
      </c>
      <c r="G936" s="526" t="s">
        <v>264</v>
      </c>
    </row>
    <row r="937" spans="2:7" x14ac:dyDescent="0.25">
      <c r="B937" s="86"/>
      <c r="E937" s="525"/>
      <c r="F937" s="528"/>
      <c r="G937" s="526"/>
    </row>
    <row r="938" spans="2:7" x14ac:dyDescent="0.25">
      <c r="B938" s="86"/>
      <c r="E938" s="525" t="s">
        <v>265</v>
      </c>
      <c r="F938" s="528" t="s">
        <v>266</v>
      </c>
      <c r="G938" s="526" t="s">
        <v>267</v>
      </c>
    </row>
    <row r="939" spans="2:7" x14ac:dyDescent="0.25">
      <c r="B939" s="86"/>
      <c r="E939" s="525"/>
      <c r="F939" s="528"/>
      <c r="G939" s="526"/>
    </row>
    <row r="940" spans="2:7" ht="15" customHeight="1" x14ac:dyDescent="0.25">
      <c r="B940" s="86"/>
      <c r="E940" s="525"/>
      <c r="F940" s="528"/>
      <c r="G940" s="526"/>
    </row>
    <row r="941" spans="2:7" ht="15" customHeight="1" x14ac:dyDescent="0.25">
      <c r="B941" s="86"/>
      <c r="E941" s="525"/>
      <c r="F941" s="528"/>
      <c r="G941" s="526"/>
    </row>
    <row r="942" spans="2:7" x14ac:dyDescent="0.25">
      <c r="B942" s="86"/>
      <c r="E942" s="57" t="s">
        <v>268</v>
      </c>
      <c r="F942" s="59">
        <v>12.5</v>
      </c>
      <c r="G942" s="58" t="s">
        <v>269</v>
      </c>
    </row>
    <row r="943" spans="2:7" x14ac:dyDescent="0.25">
      <c r="B943" s="86"/>
      <c r="E943" s="525" t="s">
        <v>270</v>
      </c>
      <c r="F943" s="532">
        <v>8</v>
      </c>
      <c r="G943" s="526" t="s">
        <v>271</v>
      </c>
    </row>
    <row r="944" spans="2:7" ht="15" customHeight="1" x14ac:dyDescent="0.25">
      <c r="B944" s="86"/>
      <c r="E944" s="525"/>
      <c r="F944" s="532"/>
      <c r="G944" s="526"/>
    </row>
    <row r="945" spans="2:7" x14ac:dyDescent="0.25">
      <c r="B945" s="86"/>
      <c r="E945" s="525"/>
      <c r="F945" s="532"/>
      <c r="G945" s="526"/>
    </row>
    <row r="946" spans="2:7" ht="15" customHeight="1" x14ac:dyDescent="0.25">
      <c r="B946" s="86"/>
      <c r="E946" s="525"/>
      <c r="F946" s="532"/>
      <c r="G946" s="526"/>
    </row>
    <row r="947" spans="2:7" x14ac:dyDescent="0.25">
      <c r="B947" s="86"/>
      <c r="E947" s="57" t="s">
        <v>272</v>
      </c>
      <c r="F947" s="49" t="s">
        <v>273</v>
      </c>
      <c r="G947" s="58" t="s">
        <v>274</v>
      </c>
    </row>
    <row r="948" spans="2:7" x14ac:dyDescent="0.25">
      <c r="B948" s="86"/>
    </row>
    <row r="949" spans="2:7" x14ac:dyDescent="0.25">
      <c r="B949" s="86"/>
      <c r="E949" s="42" t="s">
        <v>275</v>
      </c>
    </row>
    <row r="950" spans="2:7" x14ac:dyDescent="0.25">
      <c r="B950" s="86"/>
      <c r="E950" s="140" t="s">
        <v>245</v>
      </c>
      <c r="F950" s="140" t="s">
        <v>246</v>
      </c>
      <c r="G950" s="140" t="s">
        <v>247</v>
      </c>
    </row>
    <row r="951" spans="2:7" ht="15" customHeight="1" x14ac:dyDescent="0.25">
      <c r="B951" s="86"/>
      <c r="E951" s="525" t="s">
        <v>276</v>
      </c>
      <c r="F951" s="527" t="s">
        <v>277</v>
      </c>
      <c r="G951" s="526" t="s">
        <v>278</v>
      </c>
    </row>
    <row r="952" spans="2:7" x14ac:dyDescent="0.25">
      <c r="B952" s="86"/>
      <c r="E952" s="525"/>
      <c r="F952" s="527"/>
      <c r="G952" s="526"/>
    </row>
    <row r="953" spans="2:7" x14ac:dyDescent="0.25">
      <c r="B953" s="86"/>
      <c r="E953" s="57" t="s">
        <v>279</v>
      </c>
      <c r="F953" s="48" t="s">
        <v>280</v>
      </c>
      <c r="G953" s="58" t="s">
        <v>281</v>
      </c>
    </row>
    <row r="954" spans="2:7" x14ac:dyDescent="0.25">
      <c r="B954" s="86"/>
      <c r="E954" s="525" t="s">
        <v>1511</v>
      </c>
      <c r="F954" s="531" t="s">
        <v>282</v>
      </c>
      <c r="G954" s="527" t="s">
        <v>283</v>
      </c>
    </row>
    <row r="955" spans="2:7" x14ac:dyDescent="0.25">
      <c r="B955" s="86"/>
      <c r="E955" s="525"/>
      <c r="F955" s="531"/>
      <c r="G955" s="527"/>
    </row>
    <row r="956" spans="2:7" x14ac:dyDescent="0.25">
      <c r="B956" s="86"/>
      <c r="E956" s="525" t="s">
        <v>284</v>
      </c>
      <c r="F956" s="531" t="s">
        <v>285</v>
      </c>
      <c r="G956" s="526" t="s">
        <v>286</v>
      </c>
    </row>
    <row r="957" spans="2:7" x14ac:dyDescent="0.25">
      <c r="B957" s="86"/>
      <c r="E957" s="525"/>
      <c r="F957" s="531"/>
      <c r="G957" s="526"/>
    </row>
    <row r="958" spans="2:7" x14ac:dyDescent="0.25">
      <c r="B958" s="86"/>
      <c r="E958" s="525" t="s">
        <v>287</v>
      </c>
      <c r="F958" s="526" t="s">
        <v>288</v>
      </c>
      <c r="G958" s="526" t="s">
        <v>289</v>
      </c>
    </row>
    <row r="959" spans="2:7" x14ac:dyDescent="0.25">
      <c r="B959" s="86"/>
      <c r="E959" s="525"/>
      <c r="F959" s="526"/>
      <c r="G959" s="526"/>
    </row>
    <row r="960" spans="2:7" x14ac:dyDescent="0.25">
      <c r="B960" s="86"/>
      <c r="E960" s="525" t="s">
        <v>290</v>
      </c>
      <c r="F960" s="526" t="s">
        <v>291</v>
      </c>
      <c r="G960" s="526" t="s">
        <v>292</v>
      </c>
    </row>
    <row r="961" spans="2:7" x14ac:dyDescent="0.25">
      <c r="B961" s="86"/>
      <c r="E961" s="525"/>
      <c r="F961" s="526"/>
      <c r="G961" s="527"/>
    </row>
    <row r="962" spans="2:7" x14ac:dyDescent="0.25">
      <c r="B962" s="86"/>
      <c r="E962" s="525"/>
      <c r="F962" s="526"/>
      <c r="G962" s="527"/>
    </row>
    <row r="963" spans="2:7" x14ac:dyDescent="0.25">
      <c r="B963" s="86"/>
      <c r="E963" s="525"/>
      <c r="F963" s="526"/>
      <c r="G963" s="527"/>
    </row>
    <row r="964" spans="2:7" ht="15" customHeight="1" x14ac:dyDescent="0.25">
      <c r="B964" s="86"/>
      <c r="E964" s="525" t="s">
        <v>293</v>
      </c>
      <c r="F964" s="527" t="s">
        <v>294</v>
      </c>
      <c r="G964" s="526" t="s">
        <v>295</v>
      </c>
    </row>
    <row r="965" spans="2:7" x14ac:dyDescent="0.25">
      <c r="B965" s="86"/>
      <c r="E965" s="525"/>
      <c r="F965" s="527"/>
      <c r="G965" s="526"/>
    </row>
    <row r="966" spans="2:7" x14ac:dyDescent="0.25">
      <c r="B966" s="86"/>
      <c r="E966" s="57" t="s">
        <v>296</v>
      </c>
      <c r="F966" s="48" t="s">
        <v>297</v>
      </c>
      <c r="G966" s="42"/>
    </row>
    <row r="967" spans="2:7" x14ac:dyDescent="0.25">
      <c r="B967" s="86"/>
    </row>
    <row r="968" spans="2:7" ht="15" customHeight="1" x14ac:dyDescent="0.25">
      <c r="B968" s="86"/>
      <c r="C968" s="17" t="s">
        <v>1975</v>
      </c>
    </row>
    <row r="969" spans="2:7" ht="30" x14ac:dyDescent="0.25">
      <c r="B969" s="86"/>
      <c r="C969" s="47" t="s">
        <v>873</v>
      </c>
    </row>
    <row r="970" spans="2:7" x14ac:dyDescent="0.25">
      <c r="B970" s="86"/>
    </row>
    <row r="971" spans="2:7" x14ac:dyDescent="0.25">
      <c r="B971" s="86"/>
      <c r="C971" s="17" t="s">
        <v>2085</v>
      </c>
    </row>
    <row r="972" spans="2:7" ht="30" x14ac:dyDescent="0.25">
      <c r="B972" s="86"/>
      <c r="C972" s="47" t="s">
        <v>872</v>
      </c>
    </row>
    <row r="973" spans="2:7" x14ac:dyDescent="0.25">
      <c r="B973" s="86"/>
      <c r="C973" t="s">
        <v>298</v>
      </c>
    </row>
    <row r="974" spans="2:7" ht="15" customHeight="1" x14ac:dyDescent="0.25">
      <c r="B974" s="86"/>
      <c r="C974" t="s">
        <v>299</v>
      </c>
    </row>
    <row r="975" spans="2:7" x14ac:dyDescent="0.25">
      <c r="B975" s="86"/>
      <c r="C975" t="s">
        <v>300</v>
      </c>
    </row>
    <row r="976" spans="2:7" x14ac:dyDescent="0.25">
      <c r="B976" s="86"/>
      <c r="C976" t="s">
        <v>301</v>
      </c>
    </row>
    <row r="977" spans="2:3" x14ac:dyDescent="0.25">
      <c r="B977" s="86"/>
      <c r="C977" t="s">
        <v>302</v>
      </c>
    </row>
    <row r="978" spans="2:3" x14ac:dyDescent="0.25">
      <c r="B978" s="86"/>
    </row>
    <row r="979" spans="2:3" x14ac:dyDescent="0.25">
      <c r="B979" s="86"/>
      <c r="C979" t="s">
        <v>303</v>
      </c>
    </row>
    <row r="980" spans="2:3" x14ac:dyDescent="0.25">
      <c r="B980" s="86"/>
      <c r="C980" t="s">
        <v>304</v>
      </c>
    </row>
    <row r="981" spans="2:3" x14ac:dyDescent="0.25">
      <c r="B981" s="86"/>
      <c r="C981" t="s">
        <v>305</v>
      </c>
    </row>
    <row r="982" spans="2:3" x14ac:dyDescent="0.25">
      <c r="B982" s="86"/>
      <c r="C982" t="s">
        <v>306</v>
      </c>
    </row>
    <row r="983" spans="2:3" x14ac:dyDescent="0.25">
      <c r="B983" s="86"/>
    </row>
    <row r="984" spans="2:3" x14ac:dyDescent="0.25">
      <c r="B984" s="86"/>
      <c r="C984" s="17" t="s">
        <v>1976</v>
      </c>
    </row>
    <row r="985" spans="2:3" ht="45" x14ac:dyDescent="0.25">
      <c r="B985" s="86"/>
      <c r="C985" s="47" t="s">
        <v>871</v>
      </c>
    </row>
    <row r="986" spans="2:3" ht="30" x14ac:dyDescent="0.25">
      <c r="B986" s="86"/>
      <c r="C986" s="47" t="s">
        <v>870</v>
      </c>
    </row>
    <row r="987" spans="2:3" x14ac:dyDescent="0.25">
      <c r="B987" s="86"/>
    </row>
    <row r="988" spans="2:3" x14ac:dyDescent="0.25">
      <c r="B988" s="86"/>
      <c r="C988" t="s">
        <v>303</v>
      </c>
    </row>
    <row r="989" spans="2:3" ht="30" x14ac:dyDescent="0.25">
      <c r="B989" s="86"/>
      <c r="C989" s="47" t="s">
        <v>869</v>
      </c>
    </row>
    <row r="990" spans="2:3" x14ac:dyDescent="0.25">
      <c r="B990" s="86"/>
      <c r="C990" t="s">
        <v>1528</v>
      </c>
    </row>
    <row r="991" spans="2:3" x14ac:dyDescent="0.25">
      <c r="B991" s="86"/>
    </row>
    <row r="992" spans="2:3" x14ac:dyDescent="0.25">
      <c r="B992" s="86"/>
      <c r="C992" s="17" t="s">
        <v>1977</v>
      </c>
    </row>
    <row r="993" spans="2:3" ht="60" customHeight="1" x14ac:dyDescent="0.25">
      <c r="B993" s="86"/>
      <c r="C993" s="283" t="s">
        <v>2398</v>
      </c>
    </row>
    <row r="994" spans="2:3" ht="30" x14ac:dyDescent="0.25">
      <c r="B994" s="86"/>
      <c r="C994" s="283" t="s">
        <v>2399</v>
      </c>
    </row>
    <row r="995" spans="2:3" x14ac:dyDescent="0.25">
      <c r="B995" s="86"/>
    </row>
    <row r="996" spans="2:3" x14ac:dyDescent="0.25">
      <c r="B996" s="86"/>
      <c r="C996" s="99" t="s">
        <v>743</v>
      </c>
    </row>
    <row r="997" spans="2:3" x14ac:dyDescent="0.25">
      <c r="B997" s="86"/>
      <c r="C997" t="s">
        <v>2400</v>
      </c>
    </row>
    <row r="998" spans="2:3" x14ac:dyDescent="0.25">
      <c r="B998" s="86"/>
      <c r="C998" s="283" t="s">
        <v>2401</v>
      </c>
    </row>
    <row r="999" spans="2:3" x14ac:dyDescent="0.25">
      <c r="B999" s="86"/>
      <c r="C999" s="284" t="s">
        <v>2402</v>
      </c>
    </row>
    <row r="1000" spans="2:3" x14ac:dyDescent="0.25">
      <c r="B1000" s="86"/>
      <c r="C1000" s="284" t="s">
        <v>2403</v>
      </c>
    </row>
    <row r="1001" spans="2:3" x14ac:dyDescent="0.25">
      <c r="B1001" s="86"/>
      <c r="C1001" s="284" t="s">
        <v>2404</v>
      </c>
    </row>
    <row r="1002" spans="2:3" x14ac:dyDescent="0.25">
      <c r="B1002" s="86"/>
      <c r="C1002" s="284" t="s">
        <v>2405</v>
      </c>
    </row>
    <row r="1003" spans="2:3" x14ac:dyDescent="0.25">
      <c r="B1003" s="86"/>
    </row>
    <row r="1004" spans="2:3" x14ac:dyDescent="0.25">
      <c r="B1004" s="86"/>
      <c r="C1004" s="17" t="s">
        <v>1978</v>
      </c>
    </row>
    <row r="1005" spans="2:3" ht="30" x14ac:dyDescent="0.25">
      <c r="B1005" s="86"/>
      <c r="C1005" s="47" t="s">
        <v>564</v>
      </c>
    </row>
    <row r="1006" spans="2:3" x14ac:dyDescent="0.25">
      <c r="B1006" s="86"/>
      <c r="C1006" t="s">
        <v>868</v>
      </c>
    </row>
    <row r="1007" spans="2:3" x14ac:dyDescent="0.25">
      <c r="B1007" s="86"/>
    </row>
    <row r="1008" spans="2:3" x14ac:dyDescent="0.25">
      <c r="B1008" s="86"/>
      <c r="C1008" t="s">
        <v>303</v>
      </c>
    </row>
    <row r="1009" spans="2:3" x14ac:dyDescent="0.25">
      <c r="B1009" s="86"/>
      <c r="C1009" t="s">
        <v>304</v>
      </c>
    </row>
    <row r="1010" spans="2:3" ht="30" x14ac:dyDescent="0.25">
      <c r="B1010" s="86"/>
      <c r="C1010" s="47" t="s">
        <v>867</v>
      </c>
    </row>
    <row r="1011" spans="2:3" x14ac:dyDescent="0.25">
      <c r="B1011" s="86"/>
      <c r="C1011" t="s">
        <v>306</v>
      </c>
    </row>
    <row r="1012" spans="2:3" x14ac:dyDescent="0.25">
      <c r="B1012" s="86"/>
    </row>
    <row r="1013" spans="2:3" x14ac:dyDescent="0.25">
      <c r="B1013" s="86"/>
      <c r="C1013" s="17" t="s">
        <v>1979</v>
      </c>
    </row>
    <row r="1014" spans="2:3" ht="45" x14ac:dyDescent="0.25">
      <c r="B1014" s="86"/>
      <c r="C1014" s="47" t="s">
        <v>866</v>
      </c>
    </row>
    <row r="1015" spans="2:3" x14ac:dyDescent="0.25">
      <c r="B1015" s="86"/>
    </row>
    <row r="1016" spans="2:3" x14ac:dyDescent="0.25">
      <c r="B1016" s="86"/>
      <c r="C1016" t="s">
        <v>303</v>
      </c>
    </row>
    <row r="1017" spans="2:3" x14ac:dyDescent="0.25">
      <c r="B1017" s="86"/>
      <c r="C1017" t="s">
        <v>304</v>
      </c>
    </row>
    <row r="1018" spans="2:3" ht="30" x14ac:dyDescent="0.25">
      <c r="B1018" s="86"/>
      <c r="C1018" s="47" t="s">
        <v>865</v>
      </c>
    </row>
    <row r="1019" spans="2:3" x14ac:dyDescent="0.25">
      <c r="B1019" s="86"/>
      <c r="C1019" t="s">
        <v>1540</v>
      </c>
    </row>
    <row r="1020" spans="2:3" x14ac:dyDescent="0.25">
      <c r="B1020" s="86"/>
      <c r="C1020" t="s">
        <v>308</v>
      </c>
    </row>
    <row r="1021" spans="2:3" x14ac:dyDescent="0.25">
      <c r="B1021" s="86"/>
      <c r="C1021" t="s">
        <v>309</v>
      </c>
    </row>
    <row r="1022" spans="2:3" x14ac:dyDescent="0.25">
      <c r="B1022" s="86"/>
    </row>
    <row r="1023" spans="2:3" x14ac:dyDescent="0.25">
      <c r="B1023" s="86"/>
      <c r="C1023" s="17" t="s">
        <v>1980</v>
      </c>
    </row>
    <row r="1024" spans="2:3" ht="30" x14ac:dyDescent="0.25">
      <c r="B1024" s="86"/>
      <c r="C1024" s="100" t="s">
        <v>746</v>
      </c>
    </row>
    <row r="1025" spans="2:3" x14ac:dyDescent="0.25">
      <c r="B1025" s="86"/>
      <c r="C1025" s="221" t="s">
        <v>1859</v>
      </c>
    </row>
    <row r="1026" spans="2:3" x14ac:dyDescent="0.25">
      <c r="B1026" s="86"/>
    </row>
    <row r="1027" spans="2:3" x14ac:dyDescent="0.25">
      <c r="B1027" s="86"/>
      <c r="C1027" s="99" t="s">
        <v>748</v>
      </c>
    </row>
    <row r="1028" spans="2:3" x14ac:dyDescent="0.25">
      <c r="B1028" s="86"/>
      <c r="C1028" s="99" t="s">
        <v>749</v>
      </c>
    </row>
    <row r="1029" spans="2:3" x14ac:dyDescent="0.25">
      <c r="B1029" s="86"/>
      <c r="C1029" s="99" t="s">
        <v>750</v>
      </c>
    </row>
    <row r="1030" spans="2:3" x14ac:dyDescent="0.25">
      <c r="B1030" s="86"/>
      <c r="C1030" s="99" t="s">
        <v>751</v>
      </c>
    </row>
    <row r="1031" spans="2:3" x14ac:dyDescent="0.25">
      <c r="B1031" s="86"/>
      <c r="C1031" s="99" t="s">
        <v>752</v>
      </c>
    </row>
    <row r="1032" spans="2:3" x14ac:dyDescent="0.25">
      <c r="B1032" s="86"/>
      <c r="C1032" s="99"/>
    </row>
    <row r="1033" spans="2:3" x14ac:dyDescent="0.25">
      <c r="B1033" s="86"/>
      <c r="C1033" s="146" t="s">
        <v>2083</v>
      </c>
    </row>
    <row r="1034" spans="2:3" x14ac:dyDescent="0.25">
      <c r="B1034" s="86"/>
    </row>
    <row r="1035" spans="2:3" x14ac:dyDescent="0.25">
      <c r="B1035" s="86"/>
      <c r="C1035" s="17" t="s">
        <v>2274</v>
      </c>
    </row>
    <row r="1036" spans="2:3" ht="30" x14ac:dyDescent="0.25">
      <c r="B1036" s="86"/>
      <c r="C1036" s="47" t="s">
        <v>2276</v>
      </c>
    </row>
    <row r="1037" spans="2:3" x14ac:dyDescent="0.25">
      <c r="B1037" s="86"/>
      <c r="C1037" t="s">
        <v>310</v>
      </c>
    </row>
    <row r="1038" spans="2:3" x14ac:dyDescent="0.25">
      <c r="B1038" s="86"/>
      <c r="C1038" t="s">
        <v>311</v>
      </c>
    </row>
    <row r="1039" spans="2:3" x14ac:dyDescent="0.25">
      <c r="B1039" s="86"/>
    </row>
    <row r="1040" spans="2:3" x14ac:dyDescent="0.25">
      <c r="B1040" s="86"/>
      <c r="C1040" t="s">
        <v>2279</v>
      </c>
    </row>
    <row r="1041" spans="2:3" ht="45" x14ac:dyDescent="0.25">
      <c r="B1041" s="86"/>
      <c r="C1041" s="47" t="s">
        <v>2278</v>
      </c>
    </row>
    <row r="1042" spans="2:3" x14ac:dyDescent="0.25">
      <c r="B1042" s="86"/>
    </row>
    <row r="1043" spans="2:3" x14ac:dyDescent="0.25">
      <c r="B1043" s="86"/>
      <c r="C1043" t="s">
        <v>303</v>
      </c>
    </row>
    <row r="1044" spans="2:3" x14ac:dyDescent="0.25">
      <c r="B1044" s="86"/>
      <c r="C1044" t="s">
        <v>312</v>
      </c>
    </row>
    <row r="1045" spans="2:3" x14ac:dyDescent="0.25">
      <c r="B1045" s="86"/>
      <c r="C1045" s="34" t="s">
        <v>313</v>
      </c>
    </row>
    <row r="1046" spans="2:3" x14ac:dyDescent="0.25">
      <c r="B1046" s="86"/>
      <c r="C1046" s="34" t="s">
        <v>314</v>
      </c>
    </row>
    <row r="1047" spans="2:3" x14ac:dyDescent="0.25">
      <c r="B1047" s="86"/>
      <c r="C1047" t="s">
        <v>1329</v>
      </c>
    </row>
    <row r="1048" spans="2:3" x14ac:dyDescent="0.25">
      <c r="B1048" s="86"/>
      <c r="C1048" t="s">
        <v>1548</v>
      </c>
    </row>
    <row r="1049" spans="2:3" x14ac:dyDescent="0.25">
      <c r="B1049" s="86"/>
      <c r="C1049" t="s">
        <v>1330</v>
      </c>
    </row>
    <row r="1050" spans="2:3" x14ac:dyDescent="0.25">
      <c r="B1050" s="86"/>
    </row>
    <row r="1051" spans="2:3" x14ac:dyDescent="0.25">
      <c r="B1051" s="86"/>
      <c r="C1051" t="s">
        <v>315</v>
      </c>
    </row>
    <row r="1052" spans="2:3" x14ac:dyDescent="0.25">
      <c r="B1052" s="86"/>
      <c r="C1052" t="s">
        <v>316</v>
      </c>
    </row>
    <row r="1053" spans="2:3" x14ac:dyDescent="0.25">
      <c r="B1053" s="86"/>
      <c r="C1053" t="s">
        <v>317</v>
      </c>
    </row>
    <row r="1054" spans="2:3" x14ac:dyDescent="0.25">
      <c r="B1054" s="86"/>
      <c r="C1054" t="s">
        <v>2205</v>
      </c>
    </row>
    <row r="1055" spans="2:3" x14ac:dyDescent="0.25">
      <c r="B1055" s="86"/>
    </row>
    <row r="1056" spans="2:3" x14ac:dyDescent="0.25">
      <c r="B1056" s="86"/>
      <c r="C1056" t="s">
        <v>318</v>
      </c>
    </row>
    <row r="1057" spans="2:3" ht="30" x14ac:dyDescent="0.25">
      <c r="B1057" s="86"/>
      <c r="C1057" s="47" t="s">
        <v>864</v>
      </c>
    </row>
    <row r="1058" spans="2:3" x14ac:dyDescent="0.25">
      <c r="B1058" s="86"/>
    </row>
    <row r="1059" spans="2:3" x14ac:dyDescent="0.25">
      <c r="B1059" s="86"/>
      <c r="C1059" t="s">
        <v>319</v>
      </c>
    </row>
    <row r="1060" spans="2:3" x14ac:dyDescent="0.25">
      <c r="B1060" s="86"/>
      <c r="C1060" t="s">
        <v>320</v>
      </c>
    </row>
    <row r="1061" spans="2:3" x14ac:dyDescent="0.25">
      <c r="B1061" s="86"/>
      <c r="C1061" t="s">
        <v>321</v>
      </c>
    </row>
    <row r="1062" spans="2:3" x14ac:dyDescent="0.25">
      <c r="B1062" s="86"/>
      <c r="C1062" t="s">
        <v>322</v>
      </c>
    </row>
    <row r="1063" spans="2:3" x14ac:dyDescent="0.25">
      <c r="B1063" s="86"/>
      <c r="C1063" t="s">
        <v>2209</v>
      </c>
    </row>
    <row r="1064" spans="2:3" x14ac:dyDescent="0.25">
      <c r="B1064" s="86"/>
      <c r="C1064" t="s">
        <v>323</v>
      </c>
    </row>
    <row r="1065" spans="2:3" x14ac:dyDescent="0.25">
      <c r="B1065" s="86"/>
      <c r="C1065" t="s">
        <v>2207</v>
      </c>
    </row>
    <row r="1066" spans="2:3" x14ac:dyDescent="0.25">
      <c r="B1066" s="86"/>
      <c r="C1066" t="s">
        <v>2208</v>
      </c>
    </row>
    <row r="1067" spans="2:3" x14ac:dyDescent="0.25">
      <c r="B1067" s="86"/>
    </row>
    <row r="1068" spans="2:3" x14ac:dyDescent="0.25">
      <c r="B1068" s="86"/>
      <c r="C1068" t="s">
        <v>324</v>
      </c>
    </row>
  </sheetData>
  <mergeCells count="45">
    <mergeCell ref="E936:E937"/>
    <mergeCell ref="F936:F937"/>
    <mergeCell ref="G936:G937"/>
    <mergeCell ref="F938:F941"/>
    <mergeCell ref="E938:E941"/>
    <mergeCell ref="G938:G941"/>
    <mergeCell ref="G943:G946"/>
    <mergeCell ref="F943:F946"/>
    <mergeCell ref="G951:G952"/>
    <mergeCell ref="G954:G955"/>
    <mergeCell ref="E943:E946"/>
    <mergeCell ref="E954:E955"/>
    <mergeCell ref="F954:F955"/>
    <mergeCell ref="E951:E952"/>
    <mergeCell ref="F951:F952"/>
    <mergeCell ref="G956:G957"/>
    <mergeCell ref="E964:E965"/>
    <mergeCell ref="F958:F959"/>
    <mergeCell ref="E958:E959"/>
    <mergeCell ref="G958:G959"/>
    <mergeCell ref="F960:F963"/>
    <mergeCell ref="E960:E963"/>
    <mergeCell ref="G960:G963"/>
    <mergeCell ref="G964:G965"/>
    <mergeCell ref="F964:F965"/>
    <mergeCell ref="F956:F957"/>
    <mergeCell ref="E956:E957"/>
    <mergeCell ref="E1:H3"/>
    <mergeCell ref="E932:E935"/>
    <mergeCell ref="E922:E924"/>
    <mergeCell ref="F922:F924"/>
    <mergeCell ref="G922:G924"/>
    <mergeCell ref="F926:F931"/>
    <mergeCell ref="E926:E931"/>
    <mergeCell ref="G926:G931"/>
    <mergeCell ref="G932:G935"/>
    <mergeCell ref="F932:F935"/>
    <mergeCell ref="D450:E450"/>
    <mergeCell ref="C265:C282"/>
    <mergeCell ref="C217:C234"/>
    <mergeCell ref="B6:B98"/>
    <mergeCell ref="C206:C208"/>
    <mergeCell ref="C209:C216"/>
    <mergeCell ref="C254:C256"/>
    <mergeCell ref="C257:C264"/>
  </mergeCells>
  <hyperlinks>
    <hyperlink ref="C664" location="'Ogólne zasady'!E474" display="Informacje techniczne" xr:uid="{00000000-0004-0000-0300-000000000000}"/>
    <hyperlink ref="F926" r:id="rId1" xr:uid="{00000000-0004-0000-0300-000001000000}"/>
    <hyperlink ref="F936" r:id="rId2" xr:uid="{00000000-0004-0000-0300-000002000000}"/>
    <hyperlink ref="F938" r:id="rId3" xr:uid="{00000000-0004-0000-0300-000003000000}"/>
    <hyperlink ref="C578" r:id="rId4" display="Wizualizacja" xr:uid="{6207A6E4-2E1F-4055-A71E-C51436BE833C}"/>
    <hyperlink ref="C1033" r:id="rId5" xr:uid="{D87028EB-A3B2-41EE-B4E2-D796CBE1DD48}"/>
  </hyperlinks>
  <pageMargins left="0.7" right="0.7" top="0.75" bottom="0.75" header="0.3" footer="0.3"/>
  <pageSetup paperSize="9" orientation="portrait" horizontalDpi="300" verticalDpi="300" r:id="rId6"/>
  <ignoredErrors>
    <ignoredError sqref="F947" numberStoredAsText="1"/>
  </ignoredErrors>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395"/>
  <sheetViews>
    <sheetView zoomScaleNormal="100" workbookViewId="0">
      <pane ySplit="4" topLeftCell="A5" activePane="bottomLeft" state="frozen"/>
      <selection activeCell="A1120" sqref="A1120"/>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444" t="s">
        <v>1870</v>
      </c>
      <c r="C6" s="18" t="s">
        <v>2014</v>
      </c>
    </row>
    <row r="7" spans="2:14" x14ac:dyDescent="0.25">
      <c r="B7" s="444"/>
    </row>
    <row r="8" spans="2:14" ht="18.75" x14ac:dyDescent="0.3">
      <c r="B8" s="444"/>
      <c r="C8" s="18" t="s">
        <v>2015</v>
      </c>
    </row>
    <row r="9" spans="2:14" x14ac:dyDescent="0.25">
      <c r="B9" s="444"/>
      <c r="C9" t="s">
        <v>46</v>
      </c>
    </row>
    <row r="10" spans="2:14" x14ac:dyDescent="0.25">
      <c r="B10" s="444"/>
      <c r="C10" t="s">
        <v>47</v>
      </c>
    </row>
    <row r="11" spans="2:14" x14ac:dyDescent="0.25">
      <c r="B11" s="444"/>
      <c r="C11" t="s">
        <v>48</v>
      </c>
    </row>
    <row r="12" spans="2:14" x14ac:dyDescent="0.25">
      <c r="B12" s="444"/>
      <c r="C12" t="s">
        <v>49</v>
      </c>
    </row>
    <row r="13" spans="2:14" x14ac:dyDescent="0.25">
      <c r="B13" s="444"/>
      <c r="C13" t="s">
        <v>50</v>
      </c>
    </row>
    <row r="14" spans="2:14" x14ac:dyDescent="0.25">
      <c r="B14" s="444"/>
      <c r="C14" t="s">
        <v>51</v>
      </c>
    </row>
    <row r="15" spans="2:14" x14ac:dyDescent="0.25">
      <c r="B15" s="444"/>
    </row>
    <row r="16" spans="2:14" ht="18.75" x14ac:dyDescent="0.3">
      <c r="B16" s="444"/>
      <c r="C16" s="18" t="s">
        <v>2016</v>
      </c>
    </row>
    <row r="17" spans="2:3" ht="30" x14ac:dyDescent="0.25">
      <c r="B17" s="444"/>
      <c r="C17" s="47" t="s">
        <v>814</v>
      </c>
    </row>
    <row r="18" spans="2:3" x14ac:dyDescent="0.25">
      <c r="B18" s="444"/>
    </row>
    <row r="19" spans="2:3" ht="18.75" x14ac:dyDescent="0.3">
      <c r="B19" s="444"/>
      <c r="C19" s="18" t="s">
        <v>2017</v>
      </c>
    </row>
    <row r="20" spans="2:3" x14ac:dyDescent="0.25">
      <c r="B20" s="444"/>
      <c r="C20" t="s">
        <v>815</v>
      </c>
    </row>
    <row r="21" spans="2:3" ht="30" x14ac:dyDescent="0.25">
      <c r="B21" s="444"/>
      <c r="C21" s="47" t="s">
        <v>816</v>
      </c>
    </row>
    <row r="22" spans="2:3" ht="45" x14ac:dyDescent="0.25">
      <c r="B22" s="444"/>
      <c r="C22" s="47" t="s">
        <v>1835</v>
      </c>
    </row>
    <row r="23" spans="2:3" x14ac:dyDescent="0.25">
      <c r="B23" s="444"/>
    </row>
    <row r="24" spans="2:3" x14ac:dyDescent="0.25">
      <c r="B24" s="444"/>
      <c r="C24" t="s">
        <v>47</v>
      </c>
    </row>
    <row r="25" spans="2:3" x14ac:dyDescent="0.25">
      <c r="B25" s="444"/>
      <c r="C25" t="s">
        <v>48</v>
      </c>
    </row>
    <row r="26" spans="2:3" x14ac:dyDescent="0.25">
      <c r="B26" s="444"/>
      <c r="C26" t="s">
        <v>49</v>
      </c>
    </row>
    <row r="27" spans="2:3" x14ac:dyDescent="0.25">
      <c r="B27" s="444"/>
      <c r="C27" t="s">
        <v>51</v>
      </c>
    </row>
    <row r="28" spans="2:3" ht="45" x14ac:dyDescent="0.25">
      <c r="B28" s="444"/>
      <c r="C28" s="47" t="s">
        <v>817</v>
      </c>
    </row>
    <row r="29" spans="2:3" ht="30" x14ac:dyDescent="0.25">
      <c r="B29" s="444"/>
      <c r="C29" s="47" t="s">
        <v>818</v>
      </c>
    </row>
    <row r="30" spans="2:3" x14ac:dyDescent="0.25">
      <c r="B30" s="444"/>
    </row>
    <row r="31" spans="2:3" ht="18.75" x14ac:dyDescent="0.3">
      <c r="B31" s="444"/>
      <c r="C31" s="18" t="s">
        <v>2018</v>
      </c>
    </row>
    <row r="32" spans="2:3" ht="30" x14ac:dyDescent="0.25">
      <c r="B32" s="444"/>
      <c r="C32" s="47" t="s">
        <v>819</v>
      </c>
    </row>
    <row r="33" spans="2:3" x14ac:dyDescent="0.25">
      <c r="B33" s="444"/>
    </row>
    <row r="34" spans="2:3" ht="18.75" x14ac:dyDescent="0.3">
      <c r="B34" s="444"/>
      <c r="C34" s="18" t="s">
        <v>2019</v>
      </c>
    </row>
    <row r="35" spans="2:3" ht="30" x14ac:dyDescent="0.25">
      <c r="B35" s="444"/>
      <c r="C35" s="47" t="s">
        <v>820</v>
      </c>
    </row>
    <row r="36" spans="2:3" x14ac:dyDescent="0.25">
      <c r="B36" s="444"/>
    </row>
    <row r="37" spans="2:3" ht="18.75" x14ac:dyDescent="0.3">
      <c r="B37" s="444"/>
      <c r="C37" s="18" t="s">
        <v>2020</v>
      </c>
    </row>
    <row r="38" spans="2:3" x14ac:dyDescent="0.25">
      <c r="B38" s="444"/>
      <c r="C38" t="s">
        <v>52</v>
      </c>
    </row>
    <row r="39" spans="2:3" x14ac:dyDescent="0.25">
      <c r="B39" s="444"/>
      <c r="C39" t="s">
        <v>53</v>
      </c>
    </row>
    <row r="40" spans="2:3" x14ac:dyDescent="0.25">
      <c r="B40" s="444"/>
      <c r="C40" t="s">
        <v>54</v>
      </c>
    </row>
    <row r="41" spans="2:3" x14ac:dyDescent="0.25">
      <c r="B41" s="444"/>
      <c r="C41" t="s">
        <v>55</v>
      </c>
    </row>
    <row r="42" spans="2:3" x14ac:dyDescent="0.25">
      <c r="B42" s="444"/>
      <c r="C42" t="s">
        <v>56</v>
      </c>
    </row>
    <row r="43" spans="2:3" x14ac:dyDescent="0.25">
      <c r="B43" s="444"/>
      <c r="C43" t="s">
        <v>57</v>
      </c>
    </row>
    <row r="44" spans="2:3" x14ac:dyDescent="0.25">
      <c r="B44" s="444"/>
      <c r="C44" t="s">
        <v>58</v>
      </c>
    </row>
    <row r="45" spans="2:3" x14ac:dyDescent="0.25">
      <c r="B45" s="444"/>
      <c r="C45" t="s">
        <v>59</v>
      </c>
    </row>
    <row r="46" spans="2:3" x14ac:dyDescent="0.25">
      <c r="B46" s="444"/>
      <c r="C46" t="s">
        <v>60</v>
      </c>
    </row>
    <row r="47" spans="2:3" x14ac:dyDescent="0.25">
      <c r="B47" s="444"/>
    </row>
    <row r="48" spans="2:3" ht="18.75" x14ac:dyDescent="0.3">
      <c r="B48" s="444"/>
      <c r="C48" s="18" t="s">
        <v>2021</v>
      </c>
    </row>
    <row r="49" spans="2:3" ht="60" x14ac:dyDescent="0.25">
      <c r="B49" s="444"/>
      <c r="C49" s="47" t="s">
        <v>801</v>
      </c>
    </row>
    <row r="50" spans="2:3" ht="45" x14ac:dyDescent="0.25">
      <c r="B50" s="444"/>
      <c r="C50" s="47" t="s">
        <v>802</v>
      </c>
    </row>
    <row r="51" spans="2:3" x14ac:dyDescent="0.25">
      <c r="B51" s="444"/>
    </row>
    <row r="52" spans="2:3" ht="18.75" x14ac:dyDescent="0.3">
      <c r="B52" s="444"/>
      <c r="C52" s="18" t="s">
        <v>2022</v>
      </c>
    </row>
    <row r="53" spans="2:3" ht="45" x14ac:dyDescent="0.25">
      <c r="B53" s="444"/>
      <c r="C53" s="47" t="s">
        <v>821</v>
      </c>
    </row>
    <row r="54" spans="2:3" x14ac:dyDescent="0.25">
      <c r="B54" s="332"/>
      <c r="C54" s="47"/>
    </row>
    <row r="55" spans="2:3" ht="18.75" x14ac:dyDescent="0.3">
      <c r="B55" s="332"/>
      <c r="C55" s="18" t="s">
        <v>2510</v>
      </c>
    </row>
    <row r="56" spans="2:3" ht="30" x14ac:dyDescent="0.25">
      <c r="B56" s="332"/>
      <c r="C56" s="47" t="s">
        <v>2495</v>
      </c>
    </row>
    <row r="59" spans="2:3" ht="18.75" x14ac:dyDescent="0.3">
      <c r="B59" s="87"/>
      <c r="C59" s="18" t="s">
        <v>2023</v>
      </c>
    </row>
    <row r="60" spans="2:3" x14ac:dyDescent="0.25">
      <c r="B60" s="87"/>
    </row>
    <row r="61" spans="2:3" x14ac:dyDescent="0.25">
      <c r="B61" s="87"/>
      <c r="C61" s="17" t="s">
        <v>1911</v>
      </c>
    </row>
    <row r="62" spans="2:3" ht="45" x14ac:dyDescent="0.25">
      <c r="B62" s="87"/>
      <c r="C62" s="47" t="s">
        <v>822</v>
      </c>
    </row>
    <row r="63" spans="2:3" x14ac:dyDescent="0.25">
      <c r="B63" s="87"/>
    </row>
    <row r="64" spans="2:3" x14ac:dyDescent="0.25">
      <c r="B64" s="87"/>
      <c r="C64" s="17" t="s">
        <v>2024</v>
      </c>
    </row>
    <row r="65" spans="2:3" x14ac:dyDescent="0.25">
      <c r="B65" s="87"/>
      <c r="C65" t="s">
        <v>326</v>
      </c>
    </row>
    <row r="66" spans="2:3" x14ac:dyDescent="0.25">
      <c r="B66" s="87"/>
      <c r="C66" t="s">
        <v>91</v>
      </c>
    </row>
    <row r="67" spans="2:3" x14ac:dyDescent="0.25">
      <c r="B67" s="87"/>
      <c r="C67" t="s">
        <v>327</v>
      </c>
    </row>
    <row r="68" spans="2:3" x14ac:dyDescent="0.25">
      <c r="B68" s="87"/>
    </row>
    <row r="69" spans="2:3" x14ac:dyDescent="0.25">
      <c r="B69" s="87"/>
      <c r="C69" t="s">
        <v>80</v>
      </c>
    </row>
    <row r="70" spans="2:3" ht="30" x14ac:dyDescent="0.25">
      <c r="B70" s="87"/>
      <c r="C70" s="47" t="s">
        <v>857</v>
      </c>
    </row>
    <row r="71" spans="2:3" ht="30" x14ac:dyDescent="0.25">
      <c r="B71" s="87"/>
      <c r="C71" s="47" t="s">
        <v>856</v>
      </c>
    </row>
    <row r="72" spans="2:3" ht="30" x14ac:dyDescent="0.25">
      <c r="B72" s="87"/>
      <c r="C72" s="47" t="s">
        <v>855</v>
      </c>
    </row>
    <row r="73" spans="2:3" x14ac:dyDescent="0.25">
      <c r="B73" s="87"/>
      <c r="C73" t="s">
        <v>328</v>
      </c>
    </row>
    <row r="74" spans="2:3" x14ac:dyDescent="0.25">
      <c r="B74" s="87"/>
      <c r="C74" t="s">
        <v>82</v>
      </c>
    </row>
    <row r="75" spans="2:3" x14ac:dyDescent="0.25">
      <c r="B75" s="87"/>
      <c r="C75" t="s">
        <v>83</v>
      </c>
    </row>
    <row r="76" spans="2:3" x14ac:dyDescent="0.25">
      <c r="B76" s="87"/>
      <c r="C76" t="s">
        <v>84</v>
      </c>
    </row>
    <row r="77" spans="2:3" x14ac:dyDescent="0.25">
      <c r="B77" s="87"/>
    </row>
    <row r="78" spans="2:3" ht="30" x14ac:dyDescent="0.25">
      <c r="B78" s="87"/>
      <c r="C78" s="47" t="s">
        <v>854</v>
      </c>
    </row>
    <row r="79" spans="2:3" x14ac:dyDescent="0.25">
      <c r="B79" s="87"/>
    </row>
    <row r="80" spans="2:3" x14ac:dyDescent="0.25">
      <c r="B80" s="87"/>
      <c r="C80" s="17" t="s">
        <v>2025</v>
      </c>
    </row>
    <row r="81" spans="2:3" ht="30" x14ac:dyDescent="0.25">
      <c r="B81" s="87"/>
      <c r="C81" s="47" t="s">
        <v>853</v>
      </c>
    </row>
    <row r="82" spans="2:3" x14ac:dyDescent="0.25">
      <c r="B82" s="87"/>
    </row>
    <row r="83" spans="2:3" x14ac:dyDescent="0.25">
      <c r="B83" s="87"/>
      <c r="C83" t="s">
        <v>91</v>
      </c>
    </row>
    <row r="84" spans="2:3" x14ac:dyDescent="0.25">
      <c r="B84" s="87"/>
      <c r="C84" t="s">
        <v>329</v>
      </c>
    </row>
    <row r="85" spans="2:3" x14ac:dyDescent="0.25">
      <c r="B85" s="87"/>
    </row>
    <row r="86" spans="2:3" x14ac:dyDescent="0.25">
      <c r="B86" s="87"/>
      <c r="C86" t="s">
        <v>80</v>
      </c>
    </row>
    <row r="87" spans="2:3" x14ac:dyDescent="0.25">
      <c r="B87" s="87"/>
      <c r="C87" t="s">
        <v>330</v>
      </c>
    </row>
    <row r="88" spans="2:3" ht="30" x14ac:dyDescent="0.25">
      <c r="B88" s="87"/>
      <c r="C88" s="47" t="s">
        <v>852</v>
      </c>
    </row>
    <row r="89" spans="2:3" x14ac:dyDescent="0.25">
      <c r="B89" s="87"/>
      <c r="C89" t="s">
        <v>331</v>
      </c>
    </row>
    <row r="90" spans="2:3" ht="30" x14ac:dyDescent="0.25">
      <c r="B90" s="87"/>
      <c r="C90" s="47" t="s">
        <v>851</v>
      </c>
    </row>
    <row r="91" spans="2:3" x14ac:dyDescent="0.25">
      <c r="B91" s="87"/>
      <c r="C91" t="s">
        <v>332</v>
      </c>
    </row>
    <row r="92" spans="2:3" x14ac:dyDescent="0.25">
      <c r="B92" s="87"/>
      <c r="C92" t="s">
        <v>83</v>
      </c>
    </row>
    <row r="93" spans="2:3" x14ac:dyDescent="0.25">
      <c r="B93" s="87"/>
      <c r="C93" t="s">
        <v>84</v>
      </c>
    </row>
    <row r="94" spans="2:3" x14ac:dyDescent="0.25">
      <c r="B94" s="87"/>
    </row>
    <row r="95" spans="2:3" x14ac:dyDescent="0.25">
      <c r="B95" s="87"/>
      <c r="C95" s="17" t="s">
        <v>2026</v>
      </c>
    </row>
    <row r="96" spans="2:3" ht="30" x14ac:dyDescent="0.25">
      <c r="B96" s="87"/>
      <c r="C96" s="47" t="s">
        <v>794</v>
      </c>
    </row>
    <row r="97" spans="2:3" x14ac:dyDescent="0.25">
      <c r="B97" s="87"/>
    </row>
    <row r="98" spans="2:3" x14ac:dyDescent="0.25">
      <c r="B98" s="87"/>
      <c r="C98" s="47" t="s">
        <v>91</v>
      </c>
    </row>
    <row r="99" spans="2:3" ht="15" customHeight="1" x14ac:dyDescent="0.25">
      <c r="B99" s="87"/>
      <c r="C99" s="47" t="s">
        <v>2329</v>
      </c>
    </row>
    <row r="100" spans="2:3" ht="15" customHeight="1" x14ac:dyDescent="0.25">
      <c r="B100" s="87"/>
      <c r="C100" s="47" t="s">
        <v>2330</v>
      </c>
    </row>
    <row r="101" spans="2:3" x14ac:dyDescent="0.25">
      <c r="B101" s="87"/>
      <c r="C101" s="47" t="s">
        <v>2328</v>
      </c>
    </row>
    <row r="102" spans="2:3" x14ac:dyDescent="0.25">
      <c r="B102" s="87"/>
    </row>
    <row r="103" spans="2:3" x14ac:dyDescent="0.25">
      <c r="B103" s="87"/>
      <c r="C103" s="137" t="s">
        <v>2027</v>
      </c>
    </row>
    <row r="104" spans="2:3" x14ac:dyDescent="0.25">
      <c r="B104" s="87"/>
      <c r="C104" s="47" t="s">
        <v>796</v>
      </c>
    </row>
    <row r="105" spans="2:3" x14ac:dyDescent="0.25">
      <c r="B105" s="87"/>
      <c r="C105" s="258"/>
    </row>
    <row r="106" spans="2:3" x14ac:dyDescent="0.25">
      <c r="B106" s="87"/>
      <c r="C106" s="47" t="s">
        <v>91</v>
      </c>
    </row>
    <row r="107" spans="2:3" x14ac:dyDescent="0.25">
      <c r="B107" s="87"/>
      <c r="C107" s="47" t="s">
        <v>2317</v>
      </c>
    </row>
    <row r="108" spans="2:3" x14ac:dyDescent="0.25">
      <c r="B108" s="87"/>
      <c r="C108" s="258" t="s">
        <v>2318</v>
      </c>
    </row>
    <row r="109" spans="2:3" x14ac:dyDescent="0.25">
      <c r="B109" s="87"/>
      <c r="C109" s="257" t="s">
        <v>2319</v>
      </c>
    </row>
    <row r="110" spans="2:3" x14ac:dyDescent="0.25">
      <c r="B110" s="87"/>
      <c r="C110" s="88"/>
    </row>
    <row r="111" spans="2:3" x14ac:dyDescent="0.25">
      <c r="B111" s="87"/>
      <c r="C111" s="258" t="s">
        <v>2315</v>
      </c>
    </row>
    <row r="112" spans="2:3" x14ac:dyDescent="0.25">
      <c r="B112" s="87"/>
      <c r="C112" s="258" t="s">
        <v>2316</v>
      </c>
    </row>
    <row r="113" spans="2:3" x14ac:dyDescent="0.25">
      <c r="B113" s="87"/>
    </row>
    <row r="114" spans="2:3" x14ac:dyDescent="0.25">
      <c r="B114" s="87"/>
      <c r="C114" s="17" t="s">
        <v>2331</v>
      </c>
    </row>
    <row r="115" spans="2:3" ht="45" x14ac:dyDescent="0.25">
      <c r="B115" s="87"/>
      <c r="C115" s="47" t="s">
        <v>850</v>
      </c>
    </row>
    <row r="116" spans="2:3" x14ac:dyDescent="0.25">
      <c r="B116" s="87"/>
    </row>
    <row r="117" spans="2:3" x14ac:dyDescent="0.25">
      <c r="B117" s="87"/>
      <c r="C117" t="s">
        <v>91</v>
      </c>
    </row>
    <row r="118" spans="2:3" x14ac:dyDescent="0.25">
      <c r="B118" s="87"/>
      <c r="C118" t="s">
        <v>1713</v>
      </c>
    </row>
    <row r="119" spans="2:3" x14ac:dyDescent="0.25">
      <c r="B119" s="87"/>
      <c r="C119" t="s">
        <v>1714</v>
      </c>
    </row>
    <row r="120" spans="2:3" x14ac:dyDescent="0.25">
      <c r="B120" s="87"/>
      <c r="C120" t="s">
        <v>1711</v>
      </c>
    </row>
    <row r="121" spans="2:3" x14ac:dyDescent="0.25">
      <c r="B121" s="87"/>
      <c r="C121" t="s">
        <v>333</v>
      </c>
    </row>
    <row r="122" spans="2:3" x14ac:dyDescent="0.25">
      <c r="B122" s="87"/>
    </row>
    <row r="123" spans="2:3" x14ac:dyDescent="0.25">
      <c r="B123" s="87"/>
      <c r="C123" s="17" t="s">
        <v>2332</v>
      </c>
    </row>
    <row r="124" spans="2:3" x14ac:dyDescent="0.25">
      <c r="B124" s="87"/>
      <c r="C124" s="144" t="s">
        <v>760</v>
      </c>
    </row>
    <row r="125" spans="2:3" x14ac:dyDescent="0.25">
      <c r="B125" s="87"/>
      <c r="C125" s="130" t="s">
        <v>761</v>
      </c>
    </row>
    <row r="126" spans="2:3" x14ac:dyDescent="0.25">
      <c r="B126" s="87"/>
      <c r="C126" s="130" t="s">
        <v>762</v>
      </c>
    </row>
    <row r="127" spans="2:3" x14ac:dyDescent="0.25">
      <c r="B127" s="87"/>
      <c r="C127" s="130"/>
    </row>
    <row r="128" spans="2:3" x14ac:dyDescent="0.25">
      <c r="B128" s="87"/>
      <c r="C128" s="144" t="s">
        <v>763</v>
      </c>
    </row>
    <row r="129" spans="2:3" x14ac:dyDescent="0.25">
      <c r="B129" s="87"/>
      <c r="C129" s="334" t="s">
        <v>2523</v>
      </c>
    </row>
    <row r="130" spans="2:3" x14ac:dyDescent="0.25">
      <c r="B130" s="87"/>
      <c r="C130" s="130" t="s">
        <v>764</v>
      </c>
    </row>
    <row r="131" spans="2:3" x14ac:dyDescent="0.25">
      <c r="B131" s="87"/>
      <c r="C131" s="130" t="s">
        <v>765</v>
      </c>
    </row>
    <row r="132" spans="2:3" x14ac:dyDescent="0.25">
      <c r="B132" s="87"/>
      <c r="C132" s="334" t="s">
        <v>2525</v>
      </c>
    </row>
    <row r="133" spans="2:3" x14ac:dyDescent="0.25">
      <c r="B133" s="87"/>
      <c r="C133" s="334" t="s">
        <v>2526</v>
      </c>
    </row>
    <row r="134" spans="2:3" x14ac:dyDescent="0.25">
      <c r="B134" s="87"/>
      <c r="C134" s="334" t="s">
        <v>2527</v>
      </c>
    </row>
    <row r="135" spans="2:3" x14ac:dyDescent="0.25">
      <c r="B135" s="87"/>
      <c r="C135" s="334" t="s">
        <v>2528</v>
      </c>
    </row>
    <row r="136" spans="2:3" x14ac:dyDescent="0.25">
      <c r="B136" s="87"/>
      <c r="C136" s="334" t="s">
        <v>2529</v>
      </c>
    </row>
    <row r="137" spans="2:3" ht="45" x14ac:dyDescent="0.25">
      <c r="B137" s="87"/>
      <c r="C137" s="335" t="s">
        <v>2536</v>
      </c>
    </row>
    <row r="138" spans="2:3" x14ac:dyDescent="0.25">
      <c r="B138" s="87"/>
      <c r="C138" s="130" t="s">
        <v>766</v>
      </c>
    </row>
    <row r="139" spans="2:3" x14ac:dyDescent="0.25">
      <c r="B139" s="87"/>
      <c r="C139" s="130" t="s">
        <v>767</v>
      </c>
    </row>
    <row r="140" spans="2:3" ht="90" x14ac:dyDescent="0.25">
      <c r="B140" s="87"/>
      <c r="C140" s="241" t="s">
        <v>2199</v>
      </c>
    </row>
    <row r="141" spans="2:3" x14ac:dyDescent="0.25">
      <c r="B141" s="87"/>
      <c r="C141" s="334" t="s">
        <v>2537</v>
      </c>
    </row>
    <row r="142" spans="2:3" x14ac:dyDescent="0.25">
      <c r="B142" s="87"/>
    </row>
    <row r="143" spans="2:3" x14ac:dyDescent="0.25">
      <c r="B143" s="87"/>
      <c r="C143" s="17" t="s">
        <v>2333</v>
      </c>
    </row>
    <row r="144" spans="2:3" x14ac:dyDescent="0.25">
      <c r="B144" s="87"/>
      <c r="C144" s="238" t="s">
        <v>2171</v>
      </c>
    </row>
    <row r="145" spans="2:3" x14ac:dyDescent="0.25">
      <c r="B145" s="87"/>
      <c r="C145" s="237" t="s">
        <v>2144</v>
      </c>
    </row>
    <row r="146" spans="2:3" x14ac:dyDescent="0.25">
      <c r="B146" s="87"/>
      <c r="C146" s="237" t="s">
        <v>2145</v>
      </c>
    </row>
    <row r="147" spans="2:3" x14ac:dyDescent="0.25">
      <c r="B147" s="87"/>
      <c r="C147" s="237" t="s">
        <v>2155</v>
      </c>
    </row>
    <row r="148" spans="2:3" x14ac:dyDescent="0.25">
      <c r="B148" s="87"/>
      <c r="C148" s="237" t="s">
        <v>2146</v>
      </c>
    </row>
    <row r="149" spans="2:3" x14ac:dyDescent="0.25">
      <c r="B149" s="87"/>
      <c r="C149" s="237"/>
    </row>
    <row r="150" spans="2:3" x14ac:dyDescent="0.25">
      <c r="B150" s="87"/>
      <c r="C150" s="237" t="s">
        <v>2147</v>
      </c>
    </row>
    <row r="151" spans="2:3" x14ac:dyDescent="0.25">
      <c r="B151" s="87"/>
      <c r="C151" s="237" t="s">
        <v>2148</v>
      </c>
    </row>
    <row r="152" spans="2:3" x14ac:dyDescent="0.25">
      <c r="B152" s="87"/>
      <c r="C152" s="237" t="s">
        <v>2149</v>
      </c>
    </row>
    <row r="153" spans="2:3" x14ac:dyDescent="0.25">
      <c r="B153" s="87"/>
      <c r="C153" s="237" t="s">
        <v>2150</v>
      </c>
    </row>
    <row r="154" spans="2:3" x14ac:dyDescent="0.25">
      <c r="B154" s="87"/>
      <c r="C154" s="237" t="s">
        <v>2151</v>
      </c>
    </row>
    <row r="155" spans="2:3" x14ac:dyDescent="0.25">
      <c r="B155" s="87"/>
    </row>
    <row r="156" spans="2:3" x14ac:dyDescent="0.25">
      <c r="B156" s="87"/>
      <c r="C156" s="17" t="s">
        <v>2334</v>
      </c>
    </row>
    <row r="157" spans="2:3" ht="30" customHeight="1" x14ac:dyDescent="0.25">
      <c r="B157" s="87"/>
      <c r="C157" s="47" t="s">
        <v>1881</v>
      </c>
    </row>
    <row r="158" spans="2:3" ht="30" x14ac:dyDescent="0.25">
      <c r="B158" s="87"/>
      <c r="C158" s="47" t="s">
        <v>1885</v>
      </c>
    </row>
    <row r="159" spans="2:3" x14ac:dyDescent="0.25">
      <c r="B159" s="87"/>
    </row>
    <row r="160" spans="2:3" x14ac:dyDescent="0.25">
      <c r="B160" s="87"/>
      <c r="C160" t="s">
        <v>335</v>
      </c>
    </row>
    <row r="161" spans="2:3" x14ac:dyDescent="0.25">
      <c r="B161" s="87"/>
      <c r="C161" t="s">
        <v>1884</v>
      </c>
    </row>
    <row r="162" spans="2:3" x14ac:dyDescent="0.25">
      <c r="B162" s="87"/>
      <c r="C162" t="s">
        <v>1880</v>
      </c>
    </row>
    <row r="163" spans="2:3" x14ac:dyDescent="0.25">
      <c r="B163" s="87"/>
      <c r="C163" t="s">
        <v>1600</v>
      </c>
    </row>
    <row r="164" spans="2:3" x14ac:dyDescent="0.25">
      <c r="B164" s="87"/>
      <c r="C164" t="s">
        <v>134</v>
      </c>
    </row>
    <row r="165" spans="2:3" x14ac:dyDescent="0.25">
      <c r="B165" s="87"/>
      <c r="C165" s="47"/>
    </row>
    <row r="166" spans="2:3" x14ac:dyDescent="0.25">
      <c r="B166" s="87"/>
      <c r="C166" t="s">
        <v>336</v>
      </c>
    </row>
    <row r="167" spans="2:3" x14ac:dyDescent="0.25">
      <c r="B167" s="87"/>
    </row>
    <row r="168" spans="2:3" x14ac:dyDescent="0.25">
      <c r="B168" s="87"/>
      <c r="C168" s="17" t="s">
        <v>2335</v>
      </c>
    </row>
    <row r="169" spans="2:3" x14ac:dyDescent="0.25">
      <c r="B169" s="87"/>
      <c r="C169" s="17" t="s">
        <v>2336</v>
      </c>
    </row>
    <row r="170" spans="2:3" ht="45" x14ac:dyDescent="0.25">
      <c r="B170" s="87"/>
      <c r="C170" s="138" t="s">
        <v>849</v>
      </c>
    </row>
    <row r="171" spans="2:3" x14ac:dyDescent="0.25">
      <c r="B171" s="87"/>
      <c r="C171" s="17"/>
    </row>
    <row r="172" spans="2:3" x14ac:dyDescent="0.25">
      <c r="B172" s="87"/>
      <c r="C172" s="89" t="s">
        <v>672</v>
      </c>
    </row>
    <row r="173" spans="2:3" x14ac:dyDescent="0.25">
      <c r="B173" s="87"/>
      <c r="C173" s="131" t="s">
        <v>769</v>
      </c>
    </row>
    <row r="174" spans="2:3" x14ac:dyDescent="0.25">
      <c r="B174" s="87"/>
      <c r="C174" s="131" t="s">
        <v>770</v>
      </c>
    </row>
    <row r="175" spans="2:3" x14ac:dyDescent="0.25">
      <c r="B175" s="87"/>
      <c r="C175" s="17"/>
    </row>
    <row r="176" spans="2:3" ht="30" x14ac:dyDescent="0.25">
      <c r="B176" s="87"/>
      <c r="C176" s="138" t="s">
        <v>848</v>
      </c>
    </row>
    <row r="177" spans="2:3" x14ac:dyDescent="0.25">
      <c r="B177" s="87"/>
      <c r="C177" s="89" t="s">
        <v>675</v>
      </c>
    </row>
    <row r="178" spans="2:3" x14ac:dyDescent="0.25">
      <c r="B178" s="87"/>
      <c r="C178" s="89" t="s">
        <v>676</v>
      </c>
    </row>
    <row r="179" spans="2:3" x14ac:dyDescent="0.25">
      <c r="B179" s="87"/>
      <c r="C179" s="89" t="s">
        <v>677</v>
      </c>
    </row>
    <row r="180" spans="2:3" x14ac:dyDescent="0.25">
      <c r="B180" s="87"/>
      <c r="C180" s="90" t="s">
        <v>673</v>
      </c>
    </row>
    <row r="181" spans="2:3" x14ac:dyDescent="0.25">
      <c r="B181" s="87"/>
      <c r="C181" s="90" t="s">
        <v>674</v>
      </c>
    </row>
    <row r="182" spans="2:3" x14ac:dyDescent="0.25">
      <c r="B182" s="87"/>
      <c r="C182" s="89" t="s">
        <v>678</v>
      </c>
    </row>
    <row r="183" spans="2:3" x14ac:dyDescent="0.25">
      <c r="B183" s="87"/>
      <c r="C183" s="89" t="s">
        <v>679</v>
      </c>
    </row>
    <row r="184" spans="2:3" x14ac:dyDescent="0.25">
      <c r="B184" s="87"/>
      <c r="C184" s="90" t="s">
        <v>680</v>
      </c>
    </row>
    <row r="185" spans="2:3" x14ac:dyDescent="0.25">
      <c r="B185" s="87"/>
      <c r="C185" s="90" t="s">
        <v>681</v>
      </c>
    </row>
    <row r="186" spans="2:3" x14ac:dyDescent="0.25">
      <c r="B186" s="87"/>
      <c r="C186" s="89" t="s">
        <v>682</v>
      </c>
    </row>
    <row r="187" spans="2:3" x14ac:dyDescent="0.25">
      <c r="B187" s="87"/>
      <c r="C187" s="17"/>
    </row>
    <row r="188" spans="2:3" x14ac:dyDescent="0.25">
      <c r="B188" s="87"/>
      <c r="C188" s="89" t="s">
        <v>683</v>
      </c>
    </row>
    <row r="189" spans="2:3" x14ac:dyDescent="0.25">
      <c r="B189" s="87"/>
      <c r="C189" s="89" t="s">
        <v>684</v>
      </c>
    </row>
    <row r="190" spans="2:3" x14ac:dyDescent="0.25">
      <c r="B190" s="87"/>
      <c r="C190" s="89"/>
    </row>
    <row r="191" spans="2:3" x14ac:dyDescent="0.25">
      <c r="B191" s="87"/>
      <c r="C191" s="89" t="s">
        <v>685</v>
      </c>
    </row>
    <row r="192" spans="2:3" x14ac:dyDescent="0.25">
      <c r="B192" s="87"/>
      <c r="C192" s="17"/>
    </row>
    <row r="193" spans="2:3" x14ac:dyDescent="0.25">
      <c r="B193" s="87"/>
      <c r="C193" s="89" t="s">
        <v>686</v>
      </c>
    </row>
    <row r="194" spans="2:3" x14ac:dyDescent="0.25">
      <c r="B194" s="87"/>
      <c r="C194" s="89" t="s">
        <v>687</v>
      </c>
    </row>
    <row r="195" spans="2:3" x14ac:dyDescent="0.25">
      <c r="B195" s="87"/>
      <c r="C195" s="154" t="s">
        <v>1604</v>
      </c>
    </row>
    <row r="196" spans="2:3" x14ac:dyDescent="0.25">
      <c r="B196" s="87"/>
      <c r="C196" s="136" t="s">
        <v>791</v>
      </c>
    </row>
    <row r="197" spans="2:3" x14ac:dyDescent="0.25">
      <c r="B197" s="87"/>
      <c r="C197" s="89" t="s">
        <v>688</v>
      </c>
    </row>
    <row r="198" spans="2:3" x14ac:dyDescent="0.25">
      <c r="B198" s="87"/>
      <c r="C198" s="17"/>
    </row>
    <row r="199" spans="2:3" x14ac:dyDescent="0.25">
      <c r="B199" s="87"/>
      <c r="C199" s="89" t="s">
        <v>325</v>
      </c>
    </row>
    <row r="200" spans="2:3" x14ac:dyDescent="0.25">
      <c r="B200" s="87"/>
      <c r="C200" s="89" t="s">
        <v>689</v>
      </c>
    </row>
    <row r="201" spans="2:3" x14ac:dyDescent="0.25">
      <c r="B201" s="87"/>
      <c r="C201" s="154" t="s">
        <v>1603</v>
      </c>
    </row>
    <row r="202" spans="2:3" x14ac:dyDescent="0.25">
      <c r="B202" s="87"/>
      <c r="C202" s="89" t="s">
        <v>690</v>
      </c>
    </row>
    <row r="203" spans="2:3" x14ac:dyDescent="0.25">
      <c r="B203" s="87"/>
      <c r="C203" s="89" t="s">
        <v>691</v>
      </c>
    </row>
    <row r="204" spans="2:3" x14ac:dyDescent="0.25">
      <c r="B204" s="87"/>
      <c r="C204" s="17"/>
    </row>
    <row r="205" spans="2:3" x14ac:dyDescent="0.25">
      <c r="B205" s="87"/>
      <c r="C205" s="89" t="s">
        <v>692</v>
      </c>
    </row>
    <row r="206" spans="2:3" x14ac:dyDescent="0.25">
      <c r="B206" s="87"/>
      <c r="C206" s="89" t="s">
        <v>693</v>
      </c>
    </row>
    <row r="207" spans="2:3" x14ac:dyDescent="0.25">
      <c r="B207" s="87"/>
      <c r="C207" s="89" t="s">
        <v>694</v>
      </c>
    </row>
    <row r="208" spans="2:3" x14ac:dyDescent="0.25">
      <c r="B208" s="87"/>
      <c r="C208" s="17"/>
    </row>
    <row r="209" spans="2:3" x14ac:dyDescent="0.25">
      <c r="B209" s="87"/>
      <c r="C209" s="89" t="s">
        <v>695</v>
      </c>
    </row>
    <row r="210" spans="2:3" x14ac:dyDescent="0.25">
      <c r="B210" s="87"/>
      <c r="C210" s="89" t="s">
        <v>696</v>
      </c>
    </row>
    <row r="211" spans="2:3" x14ac:dyDescent="0.25">
      <c r="B211" s="87"/>
      <c r="C211" s="89" t="s">
        <v>697</v>
      </c>
    </row>
    <row r="212" spans="2:3" x14ac:dyDescent="0.25">
      <c r="B212" s="87"/>
    </row>
    <row r="213" spans="2:3" x14ac:dyDescent="0.25">
      <c r="B213" s="87"/>
      <c r="C213" s="17" t="s">
        <v>2690</v>
      </c>
    </row>
    <row r="214" spans="2:3" ht="45" x14ac:dyDescent="0.25">
      <c r="B214" s="87"/>
      <c r="C214" s="47" t="s">
        <v>847</v>
      </c>
    </row>
    <row r="215" spans="2:3" x14ac:dyDescent="0.25">
      <c r="B215" s="87"/>
      <c r="C215" t="s">
        <v>1606</v>
      </c>
    </row>
    <row r="216" spans="2:3" x14ac:dyDescent="0.25">
      <c r="B216" s="87"/>
      <c r="C216" t="s">
        <v>1605</v>
      </c>
    </row>
    <row r="217" spans="2:3" x14ac:dyDescent="0.25">
      <c r="B217" s="87"/>
      <c r="C217" t="s">
        <v>337</v>
      </c>
    </row>
    <row r="218" spans="2:3" x14ac:dyDescent="0.25">
      <c r="B218" s="87"/>
    </row>
    <row r="219" spans="2:3" x14ac:dyDescent="0.25">
      <c r="B219" s="87"/>
      <c r="C219" s="17" t="s">
        <v>2691</v>
      </c>
    </row>
    <row r="220" spans="2:3" x14ac:dyDescent="0.25">
      <c r="B220" s="87"/>
      <c r="C220" t="s">
        <v>338</v>
      </c>
    </row>
    <row r="221" spans="2:3" x14ac:dyDescent="0.25">
      <c r="B221" s="87"/>
    </row>
    <row r="222" spans="2:3" x14ac:dyDescent="0.25">
      <c r="B222" s="87"/>
      <c r="C222" t="s">
        <v>339</v>
      </c>
    </row>
    <row r="223" spans="2:3" ht="30" x14ac:dyDescent="0.25">
      <c r="B223" s="87"/>
      <c r="C223" s="47" t="s">
        <v>844</v>
      </c>
    </row>
    <row r="224" spans="2:3" ht="45" x14ac:dyDescent="0.25">
      <c r="B224" s="87"/>
      <c r="C224" s="47" t="s">
        <v>845</v>
      </c>
    </row>
    <row r="225" spans="2:3" x14ac:dyDescent="0.25">
      <c r="B225" s="87"/>
      <c r="C225" t="s">
        <v>846</v>
      </c>
    </row>
    <row r="226" spans="2:3" x14ac:dyDescent="0.25">
      <c r="B226" s="87"/>
    </row>
    <row r="227" spans="2:3" x14ac:dyDescent="0.25">
      <c r="B227" s="87"/>
      <c r="C227" s="17" t="s">
        <v>2692</v>
      </c>
    </row>
    <row r="228" spans="2:3" x14ac:dyDescent="0.25">
      <c r="B228" s="87"/>
      <c r="C228" t="s">
        <v>700</v>
      </c>
    </row>
    <row r="229" spans="2:3" x14ac:dyDescent="0.25">
      <c r="B229" s="87"/>
    </row>
    <row r="230" spans="2:3" x14ac:dyDescent="0.25">
      <c r="B230" s="87"/>
      <c r="C230" t="s">
        <v>339</v>
      </c>
    </row>
    <row r="231" spans="2:3" ht="30" x14ac:dyDescent="0.25">
      <c r="B231" s="87"/>
      <c r="C231" s="47" t="s">
        <v>843</v>
      </c>
    </row>
    <row r="232" spans="2:3" x14ac:dyDescent="0.25">
      <c r="B232" s="87"/>
      <c r="C232" t="s">
        <v>842</v>
      </c>
    </row>
    <row r="233" spans="2:3" ht="45" x14ac:dyDescent="0.25">
      <c r="B233" s="87"/>
      <c r="C233" s="47" t="s">
        <v>841</v>
      </c>
    </row>
    <row r="234" spans="2:3" x14ac:dyDescent="0.25">
      <c r="B234" s="87"/>
      <c r="C234" t="s">
        <v>840</v>
      </c>
    </row>
    <row r="235" spans="2:3" x14ac:dyDescent="0.25">
      <c r="B235" s="87"/>
      <c r="C235" t="s">
        <v>702</v>
      </c>
    </row>
    <row r="236" spans="2:3" x14ac:dyDescent="0.25">
      <c r="B236" s="87"/>
    </row>
    <row r="237" spans="2:3" x14ac:dyDescent="0.25">
      <c r="B237" s="87"/>
      <c r="C237" s="17" t="s">
        <v>2693</v>
      </c>
    </row>
    <row r="238" spans="2:3" ht="30" x14ac:dyDescent="0.25">
      <c r="B238" s="87"/>
      <c r="C238" s="47" t="s">
        <v>2090</v>
      </c>
    </row>
    <row r="239" spans="2:3" x14ac:dyDescent="0.25">
      <c r="B239" s="87"/>
    </row>
    <row r="240" spans="2:3" x14ac:dyDescent="0.25">
      <c r="B240" s="87"/>
      <c r="C240" t="s">
        <v>91</v>
      </c>
    </row>
    <row r="241" spans="2:3" x14ac:dyDescent="0.25">
      <c r="B241" s="87"/>
      <c r="C241" t="s">
        <v>340</v>
      </c>
    </row>
    <row r="242" spans="2:3" x14ac:dyDescent="0.25">
      <c r="B242" s="87"/>
      <c r="C242" t="s">
        <v>2091</v>
      </c>
    </row>
    <row r="243" spans="2:3" x14ac:dyDescent="0.25">
      <c r="B243" s="87"/>
      <c r="C243" t="s">
        <v>341</v>
      </c>
    </row>
    <row r="244" spans="2:3" x14ac:dyDescent="0.25">
      <c r="B244" s="87"/>
      <c r="C244" t="s">
        <v>342</v>
      </c>
    </row>
    <row r="245" spans="2:3" x14ac:dyDescent="0.25">
      <c r="B245" s="87"/>
    </row>
    <row r="246" spans="2:3" x14ac:dyDescent="0.25">
      <c r="B246" s="87"/>
      <c r="C246" s="17" t="s">
        <v>2694</v>
      </c>
    </row>
    <row r="247" spans="2:3" ht="30" x14ac:dyDescent="0.25">
      <c r="B247" s="87"/>
      <c r="C247" s="47" t="s">
        <v>839</v>
      </c>
    </row>
    <row r="248" spans="2:3" x14ac:dyDescent="0.25">
      <c r="B248" s="87"/>
    </row>
    <row r="249" spans="2:3" x14ac:dyDescent="0.25">
      <c r="B249" s="87"/>
      <c r="C249" t="s">
        <v>344</v>
      </c>
    </row>
    <row r="250" spans="2:3" x14ac:dyDescent="0.25">
      <c r="B250" s="87"/>
      <c r="C250" t="s">
        <v>345</v>
      </c>
    </row>
    <row r="251" spans="2:3" x14ac:dyDescent="0.25">
      <c r="B251" s="87"/>
      <c r="C251" t="s">
        <v>346</v>
      </c>
    </row>
    <row r="252" spans="2:3" x14ac:dyDescent="0.25">
      <c r="B252" s="87"/>
      <c r="C252" t="s">
        <v>347</v>
      </c>
    </row>
    <row r="253" spans="2:3" x14ac:dyDescent="0.25">
      <c r="B253" s="87"/>
      <c r="C253" s="34" t="s">
        <v>1755</v>
      </c>
    </row>
    <row r="254" spans="2:3" x14ac:dyDescent="0.25">
      <c r="B254" s="87"/>
      <c r="C254" s="34" t="s">
        <v>1756</v>
      </c>
    </row>
    <row r="255" spans="2:3" x14ac:dyDescent="0.25">
      <c r="B255" s="87"/>
      <c r="C255" s="34" t="s">
        <v>1757</v>
      </c>
    </row>
    <row r="256" spans="2:3" x14ac:dyDescent="0.25">
      <c r="B256" s="87"/>
      <c r="C256" t="s">
        <v>341</v>
      </c>
    </row>
    <row r="257" spans="2:3" x14ac:dyDescent="0.25">
      <c r="B257" s="87"/>
    </row>
    <row r="258" spans="2:3" x14ac:dyDescent="0.25">
      <c r="B258" s="87"/>
      <c r="C258" t="s">
        <v>348</v>
      </c>
    </row>
    <row r="259" spans="2:3" x14ac:dyDescent="0.25">
      <c r="B259" s="87"/>
      <c r="C259" t="s">
        <v>349</v>
      </c>
    </row>
    <row r="260" spans="2:3" x14ac:dyDescent="0.25">
      <c r="B260" s="87"/>
      <c r="C260" t="s">
        <v>341</v>
      </c>
    </row>
    <row r="261" spans="2:3" x14ac:dyDescent="0.25">
      <c r="B261" s="87"/>
      <c r="C261" t="s">
        <v>350</v>
      </c>
    </row>
    <row r="262" spans="2:3" x14ac:dyDescent="0.25">
      <c r="B262" s="87"/>
    </row>
    <row r="263" spans="2:3" x14ac:dyDescent="0.25">
      <c r="B263" s="87"/>
      <c r="C263" t="s">
        <v>351</v>
      </c>
    </row>
    <row r="264" spans="2:3" x14ac:dyDescent="0.25">
      <c r="B264" s="87"/>
      <c r="C264" t="s">
        <v>352</v>
      </c>
    </row>
    <row r="265" spans="2:3" x14ac:dyDescent="0.25">
      <c r="B265" s="87"/>
      <c r="C265" t="s">
        <v>353</v>
      </c>
    </row>
    <row r="266" spans="2:3" ht="30" x14ac:dyDescent="0.25">
      <c r="B266" s="87"/>
      <c r="C266" s="47" t="s">
        <v>1841</v>
      </c>
    </row>
    <row r="267" spans="2:3" x14ac:dyDescent="0.25">
      <c r="B267" s="87"/>
      <c r="C267" t="s">
        <v>341</v>
      </c>
    </row>
    <row r="268" spans="2:3" x14ac:dyDescent="0.25">
      <c r="B268" s="87"/>
      <c r="C268" t="s">
        <v>342</v>
      </c>
    </row>
    <row r="269" spans="2:3" x14ac:dyDescent="0.25">
      <c r="B269" s="87"/>
      <c r="C269" t="s">
        <v>354</v>
      </c>
    </row>
    <row r="270" spans="2:3" x14ac:dyDescent="0.25">
      <c r="B270" s="87"/>
      <c r="C270" t="s">
        <v>325</v>
      </c>
    </row>
    <row r="271" spans="2:3" x14ac:dyDescent="0.25">
      <c r="B271" s="87"/>
      <c r="C271" t="s">
        <v>355</v>
      </c>
    </row>
    <row r="272" spans="2:3" x14ac:dyDescent="0.25">
      <c r="B272" s="87"/>
      <c r="C272" t="s">
        <v>356</v>
      </c>
    </row>
    <row r="273" spans="2:3" ht="30" customHeight="1" x14ac:dyDescent="0.25">
      <c r="B273" s="87"/>
      <c r="C273" s="47" t="s">
        <v>1873</v>
      </c>
    </row>
    <row r="274" spans="2:3" x14ac:dyDescent="0.25">
      <c r="B274" s="87"/>
    </row>
    <row r="275" spans="2:3" x14ac:dyDescent="0.25">
      <c r="B275" s="87"/>
      <c r="C275" t="s">
        <v>343</v>
      </c>
    </row>
    <row r="276" spans="2:3" x14ac:dyDescent="0.25">
      <c r="B276" s="87"/>
    </row>
    <row r="277" spans="2:3" x14ac:dyDescent="0.25">
      <c r="B277" s="87"/>
      <c r="C277" s="17" t="s">
        <v>2337</v>
      </c>
    </row>
    <row r="278" spans="2:3" ht="30" x14ac:dyDescent="0.25">
      <c r="B278" s="87"/>
      <c r="C278" s="47" t="s">
        <v>838</v>
      </c>
    </row>
    <row r="279" spans="2:3" x14ac:dyDescent="0.25">
      <c r="B279" s="87"/>
    </row>
    <row r="280" spans="2:3" x14ac:dyDescent="0.25">
      <c r="B280" s="87"/>
      <c r="C280" t="s">
        <v>1616</v>
      </c>
    </row>
    <row r="281" spans="2:3" x14ac:dyDescent="0.25">
      <c r="B281" s="87"/>
      <c r="C281" t="s">
        <v>357</v>
      </c>
    </row>
    <row r="282" spans="2:3" x14ac:dyDescent="0.25">
      <c r="B282" s="87"/>
      <c r="C282" t="s">
        <v>358</v>
      </c>
    </row>
    <row r="283" spans="2:3" x14ac:dyDescent="0.25">
      <c r="B283" s="87"/>
      <c r="C283" t="s">
        <v>359</v>
      </c>
    </row>
    <row r="284" spans="2:3" x14ac:dyDescent="0.25">
      <c r="B284" s="87"/>
      <c r="C284" t="s">
        <v>360</v>
      </c>
    </row>
    <row r="285" spans="2:3" x14ac:dyDescent="0.25">
      <c r="B285" s="87"/>
    </row>
    <row r="286" spans="2:3" ht="45" x14ac:dyDescent="0.25">
      <c r="B286" s="87"/>
      <c r="C286" s="47" t="s">
        <v>828</v>
      </c>
    </row>
    <row r="287" spans="2:3" x14ac:dyDescent="0.25">
      <c r="B287" s="87"/>
    </row>
    <row r="288" spans="2:3" x14ac:dyDescent="0.25">
      <c r="B288" s="87"/>
      <c r="C288" s="17" t="s">
        <v>2338</v>
      </c>
    </row>
    <row r="289" spans="2:3" x14ac:dyDescent="0.25">
      <c r="B289" s="87"/>
      <c r="C289" s="17" t="s">
        <v>2339</v>
      </c>
    </row>
    <row r="290" spans="2:3" x14ac:dyDescent="0.25">
      <c r="B290" s="87"/>
      <c r="C290" t="s">
        <v>1618</v>
      </c>
    </row>
    <row r="291" spans="2:3" x14ac:dyDescent="0.25">
      <c r="B291" s="87"/>
    </row>
    <row r="292" spans="2:3" x14ac:dyDescent="0.25">
      <c r="B292" s="87"/>
      <c r="C292" t="s">
        <v>1619</v>
      </c>
    </row>
    <row r="293" spans="2:3" x14ac:dyDescent="0.25">
      <c r="B293" s="87"/>
      <c r="C293" t="s">
        <v>1842</v>
      </c>
    </row>
    <row r="294" spans="2:3" x14ac:dyDescent="0.25">
      <c r="B294" s="87"/>
      <c r="C294" t="s">
        <v>1795</v>
      </c>
    </row>
    <row r="295" spans="2:3" x14ac:dyDescent="0.25">
      <c r="B295" s="87"/>
      <c r="C295" t="s">
        <v>334</v>
      </c>
    </row>
    <row r="296" spans="2:3" x14ac:dyDescent="0.25">
      <c r="B296" s="87"/>
    </row>
    <row r="297" spans="2:3" x14ac:dyDescent="0.25">
      <c r="B297" s="87"/>
      <c r="C297" s="17" t="s">
        <v>2340</v>
      </c>
    </row>
    <row r="298" spans="2:3" ht="30" x14ac:dyDescent="0.25">
      <c r="B298" s="87"/>
      <c r="C298" s="47" t="s">
        <v>837</v>
      </c>
    </row>
    <row r="299" spans="2:3" x14ac:dyDescent="0.25">
      <c r="B299" s="87"/>
    </row>
    <row r="300" spans="2:3" x14ac:dyDescent="0.25">
      <c r="B300" s="87"/>
      <c r="C300" t="s">
        <v>136</v>
      </c>
    </row>
    <row r="301" spans="2:3" x14ac:dyDescent="0.25">
      <c r="B301" s="87"/>
      <c r="C301" t="s">
        <v>1624</v>
      </c>
    </row>
    <row r="302" spans="2:3" x14ac:dyDescent="0.25">
      <c r="B302" s="87"/>
      <c r="C302" t="s">
        <v>1625</v>
      </c>
    </row>
    <row r="303" spans="2:3" x14ac:dyDescent="0.25">
      <c r="B303" s="87"/>
    </row>
    <row r="304" spans="2:3" x14ac:dyDescent="0.25">
      <c r="B304" s="87"/>
      <c r="C304" t="s">
        <v>152</v>
      </c>
    </row>
    <row r="305" spans="2:3" x14ac:dyDescent="0.25">
      <c r="B305" s="87"/>
      <c r="C305" t="s">
        <v>858</v>
      </c>
    </row>
    <row r="306" spans="2:3" x14ac:dyDescent="0.25">
      <c r="B306" s="87"/>
      <c r="C306" t="s">
        <v>361</v>
      </c>
    </row>
    <row r="307" spans="2:3" x14ac:dyDescent="0.25">
      <c r="B307" s="87"/>
      <c r="C307" t="s">
        <v>859</v>
      </c>
    </row>
    <row r="308" spans="2:3" ht="30" x14ac:dyDescent="0.25">
      <c r="B308" s="87"/>
      <c r="C308" s="47" t="s">
        <v>860</v>
      </c>
    </row>
    <row r="309" spans="2:3" x14ac:dyDescent="0.25">
      <c r="B309" s="87"/>
    </row>
    <row r="310" spans="2:3" x14ac:dyDescent="0.25">
      <c r="B310" s="87"/>
      <c r="C310" t="s">
        <v>362</v>
      </c>
    </row>
    <row r="311" spans="2:3" x14ac:dyDescent="0.25">
      <c r="B311" s="87"/>
    </row>
    <row r="312" spans="2:3" x14ac:dyDescent="0.25">
      <c r="B312" s="87"/>
      <c r="C312" s="17" t="s">
        <v>2341</v>
      </c>
    </row>
    <row r="313" spans="2:3" ht="30" x14ac:dyDescent="0.25">
      <c r="B313" s="87"/>
      <c r="C313" s="47" t="s">
        <v>835</v>
      </c>
    </row>
    <row r="314" spans="2:3" x14ac:dyDescent="0.25">
      <c r="B314" s="87"/>
      <c r="C314" s="47"/>
    </row>
    <row r="315" spans="2:3" x14ac:dyDescent="0.25">
      <c r="B315" s="87"/>
      <c r="C315" t="s">
        <v>367</v>
      </c>
    </row>
    <row r="316" spans="2:3" x14ac:dyDescent="0.25">
      <c r="B316" s="87"/>
      <c r="C316" t="s">
        <v>1667</v>
      </c>
    </row>
    <row r="317" spans="2:3" x14ac:dyDescent="0.25">
      <c r="B317" s="87"/>
      <c r="C317" t="s">
        <v>861</v>
      </c>
    </row>
    <row r="318" spans="2:3" x14ac:dyDescent="0.25">
      <c r="B318" s="87"/>
      <c r="C318" t="s">
        <v>862</v>
      </c>
    </row>
    <row r="319" spans="2:3" x14ac:dyDescent="0.25">
      <c r="B319" s="87"/>
      <c r="C319" t="s">
        <v>863</v>
      </c>
    </row>
    <row r="320" spans="2:3" ht="75" x14ac:dyDescent="0.25">
      <c r="B320" s="87"/>
      <c r="C320" s="47" t="s">
        <v>1871</v>
      </c>
    </row>
    <row r="321" spans="2:3" x14ac:dyDescent="0.25">
      <c r="B321" s="87"/>
    </row>
    <row r="322" spans="2:3" x14ac:dyDescent="0.25">
      <c r="B322" s="87"/>
      <c r="C322" s="17" t="s">
        <v>2342</v>
      </c>
    </row>
    <row r="323" spans="2:3" x14ac:dyDescent="0.25">
      <c r="B323" s="87"/>
      <c r="C323" t="s">
        <v>2196</v>
      </c>
    </row>
    <row r="324" spans="2:3" x14ac:dyDescent="0.25">
      <c r="B324" s="87"/>
      <c r="C324" t="s">
        <v>1632</v>
      </c>
    </row>
    <row r="325" spans="2:3" x14ac:dyDescent="0.25">
      <c r="B325" s="87"/>
      <c r="C325" t="s">
        <v>364</v>
      </c>
    </row>
    <row r="326" spans="2:3" x14ac:dyDescent="0.25">
      <c r="B326" s="87"/>
    </row>
    <row r="327" spans="2:3" x14ac:dyDescent="0.25">
      <c r="B327" s="87"/>
      <c r="C327" s="17" t="s">
        <v>2343</v>
      </c>
    </row>
    <row r="328" spans="2:3" ht="30" x14ac:dyDescent="0.25">
      <c r="B328" s="87"/>
      <c r="C328" s="47" t="s">
        <v>836</v>
      </c>
    </row>
    <row r="329" spans="2:3" x14ac:dyDescent="0.25">
      <c r="B329" s="87"/>
      <c r="C329" t="s">
        <v>1633</v>
      </c>
    </row>
    <row r="330" spans="2:3" x14ac:dyDescent="0.25">
      <c r="B330" s="87"/>
      <c r="C330" t="s">
        <v>1605</v>
      </c>
    </row>
    <row r="331" spans="2:3" x14ac:dyDescent="0.25">
      <c r="B331" s="87"/>
      <c r="C331" t="s">
        <v>365</v>
      </c>
    </row>
    <row r="332" spans="2:3" x14ac:dyDescent="0.25">
      <c r="B332" s="87"/>
    </row>
    <row r="333" spans="2:3" x14ac:dyDescent="0.25">
      <c r="B333" s="87"/>
      <c r="C333" s="17" t="s">
        <v>2344</v>
      </c>
    </row>
    <row r="334" spans="2:3" x14ac:dyDescent="0.25">
      <c r="B334" s="87"/>
      <c r="C334" s="17" t="s">
        <v>2345</v>
      </c>
    </row>
    <row r="335" spans="2:3" x14ac:dyDescent="0.25">
      <c r="B335" s="87"/>
      <c r="C335" t="s">
        <v>366</v>
      </c>
    </row>
    <row r="336" spans="2:3" x14ac:dyDescent="0.25">
      <c r="B336" s="87"/>
    </row>
    <row r="337" spans="2:3" x14ac:dyDescent="0.25">
      <c r="B337" s="87"/>
      <c r="C337" t="s">
        <v>367</v>
      </c>
    </row>
    <row r="338" spans="2:3" x14ac:dyDescent="0.25">
      <c r="B338" s="87"/>
      <c r="C338" t="s">
        <v>1843</v>
      </c>
    </row>
    <row r="339" spans="2:3" x14ac:dyDescent="0.25">
      <c r="B339" s="87"/>
      <c r="C339" t="s">
        <v>1844</v>
      </c>
    </row>
    <row r="340" spans="2:3" x14ac:dyDescent="0.25">
      <c r="B340" s="87"/>
      <c r="C340" t="s">
        <v>363</v>
      </c>
    </row>
    <row r="341" spans="2:3" x14ac:dyDescent="0.25">
      <c r="B341" s="87"/>
      <c r="C341" t="s">
        <v>157</v>
      </c>
    </row>
    <row r="342" spans="2:3" x14ac:dyDescent="0.25">
      <c r="B342" s="87"/>
      <c r="C342" t="s">
        <v>368</v>
      </c>
    </row>
    <row r="343" spans="2:3" x14ac:dyDescent="0.25">
      <c r="B343" s="87"/>
      <c r="C343" t="s">
        <v>158</v>
      </c>
    </row>
    <row r="344" spans="2:3" x14ac:dyDescent="0.25">
      <c r="B344" s="87"/>
    </row>
    <row r="345" spans="2:3" x14ac:dyDescent="0.25">
      <c r="B345" s="87"/>
      <c r="C345" s="17" t="s">
        <v>2346</v>
      </c>
    </row>
    <row r="346" spans="2:3" x14ac:dyDescent="0.25">
      <c r="B346" s="87"/>
      <c r="C346" t="s">
        <v>1660</v>
      </c>
    </row>
    <row r="347" spans="2:3" x14ac:dyDescent="0.25">
      <c r="B347" s="87"/>
      <c r="C347" t="s">
        <v>369</v>
      </c>
    </row>
    <row r="348" spans="2:3" x14ac:dyDescent="0.25">
      <c r="B348" s="87"/>
      <c r="C348" t="s">
        <v>1633</v>
      </c>
    </row>
    <row r="349" spans="2:3" x14ac:dyDescent="0.25">
      <c r="B349" s="87"/>
      <c r="C349" t="s">
        <v>1839</v>
      </c>
    </row>
    <row r="350" spans="2:3" x14ac:dyDescent="0.25">
      <c r="B350" s="87"/>
    </row>
    <row r="351" spans="2:3" x14ac:dyDescent="0.25">
      <c r="B351" s="87"/>
      <c r="C351" s="17" t="s">
        <v>2499</v>
      </c>
    </row>
    <row r="352" spans="2:3" x14ac:dyDescent="0.25">
      <c r="B352" s="87"/>
      <c r="C352" s="17" t="s">
        <v>2500</v>
      </c>
    </row>
    <row r="353" spans="2:3" x14ac:dyDescent="0.25">
      <c r="B353" s="87"/>
      <c r="C353" t="s">
        <v>370</v>
      </c>
    </row>
    <row r="354" spans="2:3" x14ac:dyDescent="0.25">
      <c r="B354" s="87"/>
    </row>
    <row r="355" spans="2:3" x14ac:dyDescent="0.25">
      <c r="B355" s="87"/>
      <c r="C355" t="s">
        <v>371</v>
      </c>
    </row>
    <row r="356" spans="2:3" x14ac:dyDescent="0.25">
      <c r="B356" s="87"/>
      <c r="C356" t="s">
        <v>357</v>
      </c>
    </row>
    <row r="357" spans="2:3" x14ac:dyDescent="0.25">
      <c r="B357" s="87"/>
      <c r="C357" t="s">
        <v>372</v>
      </c>
    </row>
    <row r="358" spans="2:3" x14ac:dyDescent="0.25">
      <c r="B358" s="87"/>
    </row>
    <row r="359" spans="2:3" x14ac:dyDescent="0.25">
      <c r="B359" s="87"/>
      <c r="C359" s="17" t="s">
        <v>2501</v>
      </c>
    </row>
    <row r="360" spans="2:3" x14ac:dyDescent="0.25">
      <c r="B360" s="87"/>
      <c r="C360" t="s">
        <v>373</v>
      </c>
    </row>
    <row r="361" spans="2:3" x14ac:dyDescent="0.25">
      <c r="B361" s="87"/>
    </row>
    <row r="362" spans="2:3" x14ac:dyDescent="0.25">
      <c r="B362" s="87"/>
      <c r="C362" t="s">
        <v>374</v>
      </c>
    </row>
    <row r="363" spans="2:3" x14ac:dyDescent="0.25">
      <c r="B363" s="87"/>
      <c r="C363" t="s">
        <v>364</v>
      </c>
    </row>
    <row r="364" spans="2:3" x14ac:dyDescent="0.25">
      <c r="B364" s="87"/>
      <c r="C364" t="s">
        <v>375</v>
      </c>
    </row>
    <row r="365" spans="2:3" x14ac:dyDescent="0.25">
      <c r="B365" s="87"/>
    </row>
    <row r="366" spans="2:3" x14ac:dyDescent="0.25">
      <c r="B366" s="87"/>
      <c r="C366" s="17" t="s">
        <v>2502</v>
      </c>
    </row>
    <row r="367" spans="2:3" ht="30" x14ac:dyDescent="0.25">
      <c r="B367" s="87"/>
      <c r="C367" s="100" t="s">
        <v>745</v>
      </c>
    </row>
    <row r="368" spans="2:3" x14ac:dyDescent="0.25">
      <c r="B368" s="87"/>
      <c r="C368" s="99"/>
    </row>
    <row r="369" spans="2:3" ht="30" x14ac:dyDescent="0.25">
      <c r="B369" s="87"/>
      <c r="C369" s="155" t="s">
        <v>1656</v>
      </c>
    </row>
    <row r="370" spans="2:3" x14ac:dyDescent="0.25">
      <c r="B370" s="87"/>
    </row>
    <row r="371" spans="2:3" x14ac:dyDescent="0.25">
      <c r="B371" s="87"/>
      <c r="C371" s="17" t="s">
        <v>2503</v>
      </c>
    </row>
    <row r="372" spans="2:3" x14ac:dyDescent="0.25">
      <c r="B372" s="87"/>
      <c r="C372" t="s">
        <v>1637</v>
      </c>
    </row>
    <row r="373" spans="2:3" x14ac:dyDescent="0.25">
      <c r="B373" s="87"/>
    </row>
    <row r="374" spans="2:3" x14ac:dyDescent="0.25">
      <c r="B374" s="87"/>
      <c r="C374" t="s">
        <v>2279</v>
      </c>
    </row>
    <row r="375" spans="2:3" ht="45" x14ac:dyDescent="0.25">
      <c r="B375" s="87"/>
      <c r="C375" s="47" t="s">
        <v>2278</v>
      </c>
    </row>
    <row r="376" spans="2:3" x14ac:dyDescent="0.25">
      <c r="B376" s="87"/>
      <c r="C376" s="32"/>
    </row>
    <row r="377" spans="2:3" x14ac:dyDescent="0.25">
      <c r="B377" s="87"/>
      <c r="C377" t="s">
        <v>376</v>
      </c>
    </row>
    <row r="378" spans="2:3" ht="60" x14ac:dyDescent="0.25">
      <c r="B378" s="87"/>
      <c r="C378" s="47" t="s">
        <v>2213</v>
      </c>
    </row>
    <row r="379" spans="2:3" x14ac:dyDescent="0.25">
      <c r="B379" s="87"/>
    </row>
    <row r="380" spans="2:3" x14ac:dyDescent="0.25">
      <c r="B380" s="87"/>
      <c r="C380" t="s">
        <v>206</v>
      </c>
    </row>
    <row r="381" spans="2:3" ht="75" x14ac:dyDescent="0.25">
      <c r="B381" s="87"/>
      <c r="C381" s="47" t="s">
        <v>834</v>
      </c>
    </row>
    <row r="382" spans="2:3" x14ac:dyDescent="0.25">
      <c r="B382" s="87"/>
    </row>
    <row r="383" spans="2:3" x14ac:dyDescent="0.25">
      <c r="B383" s="87"/>
      <c r="C383" t="s">
        <v>91</v>
      </c>
    </row>
    <row r="384" spans="2:3" ht="30" x14ac:dyDescent="0.25">
      <c r="B384" s="87"/>
      <c r="C384" s="47" t="s">
        <v>1642</v>
      </c>
    </row>
    <row r="385" spans="2:3" x14ac:dyDescent="0.25">
      <c r="B385" s="87"/>
      <c r="C385" t="s">
        <v>377</v>
      </c>
    </row>
    <row r="386" spans="2:3" x14ac:dyDescent="0.25">
      <c r="B386" s="87"/>
      <c r="C386" t="s">
        <v>2217</v>
      </c>
    </row>
    <row r="387" spans="2:3" x14ac:dyDescent="0.25">
      <c r="B387" s="87"/>
      <c r="C387" t="s">
        <v>1645</v>
      </c>
    </row>
    <row r="388" spans="2:3" x14ac:dyDescent="0.25">
      <c r="B388" s="87"/>
      <c r="C388" t="s">
        <v>2215</v>
      </c>
    </row>
    <row r="389" spans="2:3" x14ac:dyDescent="0.25">
      <c r="B389" s="87"/>
      <c r="C389" t="s">
        <v>378</v>
      </c>
    </row>
    <row r="390" spans="2:3" x14ac:dyDescent="0.25">
      <c r="B390" s="87"/>
      <c r="C390" t="s">
        <v>379</v>
      </c>
    </row>
    <row r="391" spans="2:3" x14ac:dyDescent="0.25">
      <c r="B391" s="87"/>
    </row>
    <row r="392" spans="2:3" x14ac:dyDescent="0.25">
      <c r="B392" s="87"/>
      <c r="C392" t="s">
        <v>380</v>
      </c>
    </row>
    <row r="393" spans="2:3" x14ac:dyDescent="0.25">
      <c r="B393" s="87"/>
    </row>
    <row r="394" spans="2:3" x14ac:dyDescent="0.25">
      <c r="B394" s="87"/>
      <c r="C394" s="17" t="s">
        <v>2504</v>
      </c>
    </row>
    <row r="395" spans="2:3" ht="75" x14ac:dyDescent="0.25">
      <c r="B395" s="87"/>
      <c r="C395" s="47" t="s">
        <v>833</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1399"/>
  <sheetViews>
    <sheetView zoomScaleNormal="100" workbookViewId="0">
      <pane ySplit="4" topLeftCell="A5" activePane="bottomLeft" state="frozen"/>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427"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427"/>
      <c r="G1" s="427"/>
      <c r="H1" s="427"/>
      <c r="I1" s="5"/>
      <c r="J1" s="5"/>
      <c r="K1" s="5"/>
      <c r="L1" s="5"/>
      <c r="M1" s="5"/>
      <c r="N1" s="5"/>
    </row>
    <row r="2" spans="2:14" s="1" customFormat="1" ht="12.75" customHeight="1" x14ac:dyDescent="0.25">
      <c r="B2" s="51"/>
      <c r="C2" s="51"/>
      <c r="D2" s="50"/>
      <c r="E2" s="427"/>
      <c r="F2" s="427"/>
      <c r="G2" s="427"/>
      <c r="H2" s="427"/>
      <c r="I2" s="5"/>
      <c r="J2" s="5"/>
      <c r="K2" s="5"/>
      <c r="L2" s="5"/>
      <c r="M2" s="5"/>
      <c r="N2" s="5"/>
    </row>
    <row r="3" spans="2:14" s="1" customFormat="1" ht="12.75" customHeight="1" x14ac:dyDescent="0.25">
      <c r="B3" s="51"/>
      <c r="C3" s="51"/>
      <c r="D3" s="50"/>
      <c r="E3" s="427"/>
      <c r="F3" s="427"/>
      <c r="G3" s="427"/>
      <c r="H3" s="427"/>
      <c r="I3" s="5"/>
      <c r="J3" s="5"/>
      <c r="K3" s="5"/>
      <c r="L3" s="5"/>
      <c r="M3" s="5"/>
      <c r="N3" s="5"/>
    </row>
    <row r="4" spans="2:14" s="3" customFormat="1" ht="12.75" customHeight="1" x14ac:dyDescent="0.25">
      <c r="B4" s="52"/>
      <c r="C4" s="4" t="s">
        <v>936</v>
      </c>
      <c r="D4" s="52"/>
      <c r="E4" s="52"/>
      <c r="F4" s="52"/>
      <c r="G4" s="52"/>
      <c r="H4" s="52"/>
      <c r="I4" s="52"/>
      <c r="J4" s="52"/>
      <c r="K4" s="52"/>
      <c r="L4" s="52"/>
      <c r="M4" s="52"/>
      <c r="N4" s="52"/>
    </row>
    <row r="6" spans="2:14" ht="18.75" customHeight="1" x14ac:dyDescent="0.3">
      <c r="B6" s="522" t="s">
        <v>5</v>
      </c>
      <c r="C6" s="18" t="s">
        <v>937</v>
      </c>
    </row>
    <row r="7" spans="2:14" ht="240" customHeight="1" x14ac:dyDescent="0.25">
      <c r="B7" s="522"/>
      <c r="C7" s="327" t="s">
        <v>2494</v>
      </c>
    </row>
    <row r="8" spans="2:14" x14ac:dyDescent="0.25">
      <c r="B8" s="522"/>
    </row>
    <row r="9" spans="2:14" ht="18.75" x14ac:dyDescent="0.3">
      <c r="B9" s="522"/>
      <c r="C9" s="18" t="s">
        <v>938</v>
      </c>
    </row>
    <row r="10" spans="2:14" ht="30" customHeight="1" x14ac:dyDescent="0.25">
      <c r="B10" s="522"/>
      <c r="C10" s="47" t="s">
        <v>939</v>
      </c>
    </row>
    <row r="11" spans="2:14" x14ac:dyDescent="0.25">
      <c r="B11" s="522"/>
    </row>
    <row r="12" spans="2:14" ht="18.75" x14ac:dyDescent="0.3">
      <c r="B12" s="522"/>
      <c r="C12" s="18" t="s">
        <v>940</v>
      </c>
    </row>
    <row r="13" spans="2:14" ht="30" x14ac:dyDescent="0.25">
      <c r="B13" s="522"/>
      <c r="C13" s="47" t="s">
        <v>941</v>
      </c>
    </row>
    <row r="14" spans="2:14" x14ac:dyDescent="0.25">
      <c r="B14" s="522"/>
    </row>
    <row r="15" spans="2:14" ht="18.75" x14ac:dyDescent="0.3">
      <c r="B15" s="522"/>
      <c r="C15" s="18" t="s">
        <v>942</v>
      </c>
    </row>
    <row r="16" spans="2:14" ht="60" x14ac:dyDescent="0.25">
      <c r="B16" s="522"/>
      <c r="C16" s="47" t="s">
        <v>943</v>
      </c>
    </row>
    <row r="17" spans="2:3" ht="45" x14ac:dyDescent="0.25">
      <c r="B17" s="522"/>
      <c r="C17" s="47" t="s">
        <v>944</v>
      </c>
    </row>
    <row r="18" spans="2:3" x14ac:dyDescent="0.25">
      <c r="B18" s="522"/>
    </row>
    <row r="19" spans="2:3" ht="18.75" x14ac:dyDescent="0.3">
      <c r="B19" s="522"/>
      <c r="C19" s="18" t="s">
        <v>945</v>
      </c>
    </row>
    <row r="20" spans="2:3" ht="30" customHeight="1" x14ac:dyDescent="0.25">
      <c r="B20" s="522"/>
      <c r="C20" s="47" t="s">
        <v>946</v>
      </c>
    </row>
    <row r="21" spans="2:3" x14ac:dyDescent="0.25">
      <c r="B21" s="522"/>
    </row>
    <row r="22" spans="2:3" ht="18.75" x14ac:dyDescent="0.3">
      <c r="B22" s="522"/>
      <c r="C22" s="18" t="s">
        <v>947</v>
      </c>
    </row>
    <row r="23" spans="2:3" ht="30" x14ac:dyDescent="0.25">
      <c r="B23" s="522"/>
      <c r="C23" s="47" t="s">
        <v>949</v>
      </c>
    </row>
    <row r="24" spans="2:3" x14ac:dyDescent="0.25">
      <c r="B24" s="522"/>
    </row>
    <row r="25" spans="2:3" ht="18.75" x14ac:dyDescent="0.3">
      <c r="B25" s="522"/>
      <c r="C25" s="18" t="s">
        <v>950</v>
      </c>
    </row>
    <row r="26" spans="2:3" ht="30" x14ac:dyDescent="0.25">
      <c r="B26" s="522"/>
      <c r="C26" s="47" t="s">
        <v>951</v>
      </c>
    </row>
    <row r="27" spans="2:3" x14ac:dyDescent="0.25">
      <c r="B27" s="522"/>
    </row>
    <row r="28" spans="2:3" ht="30" x14ac:dyDescent="0.25">
      <c r="B28" s="522"/>
      <c r="C28" s="47" t="s">
        <v>952</v>
      </c>
    </row>
    <row r="29" spans="2:3" x14ac:dyDescent="0.25">
      <c r="B29" s="522"/>
    </row>
    <row r="30" spans="2:3" x14ac:dyDescent="0.25">
      <c r="B30" s="522"/>
      <c r="C30" t="s">
        <v>953</v>
      </c>
    </row>
    <row r="31" spans="2:3" x14ac:dyDescent="0.25">
      <c r="B31" s="522"/>
      <c r="C31" t="s">
        <v>954</v>
      </c>
    </row>
    <row r="32" spans="2:3" x14ac:dyDescent="0.25">
      <c r="B32" s="522"/>
      <c r="C32" t="s">
        <v>955</v>
      </c>
    </row>
    <row r="33" spans="2:3" x14ac:dyDescent="0.25">
      <c r="B33" s="522"/>
    </row>
    <row r="34" spans="2:3" x14ac:dyDescent="0.25">
      <c r="B34" s="522"/>
      <c r="C34" t="s">
        <v>956</v>
      </c>
    </row>
    <row r="35" spans="2:3" x14ac:dyDescent="0.25">
      <c r="B35" s="522"/>
    </row>
    <row r="36" spans="2:3" ht="30" x14ac:dyDescent="0.25">
      <c r="B36" s="522"/>
      <c r="C36" s="47" t="s">
        <v>957</v>
      </c>
    </row>
    <row r="37" spans="2:3" x14ac:dyDescent="0.25">
      <c r="B37" s="522"/>
    </row>
    <row r="38" spans="2:3" ht="18.75" x14ac:dyDescent="0.3">
      <c r="B38" s="522"/>
      <c r="C38" s="18" t="s">
        <v>958</v>
      </c>
    </row>
    <row r="39" spans="2:3" ht="60" customHeight="1" x14ac:dyDescent="0.25">
      <c r="B39" s="522"/>
      <c r="C39" s="47" t="s">
        <v>959</v>
      </c>
    </row>
    <row r="40" spans="2:3" x14ac:dyDescent="0.25">
      <c r="B40" s="522"/>
    </row>
    <row r="41" spans="2:3" x14ac:dyDescent="0.25">
      <c r="B41" s="522"/>
      <c r="C41" s="17" t="s">
        <v>960</v>
      </c>
    </row>
    <row r="42" spans="2:3" ht="60" customHeight="1" x14ac:dyDescent="0.25">
      <c r="B42" s="522"/>
      <c r="C42" s="47" t="s">
        <v>1888</v>
      </c>
    </row>
    <row r="43" spans="2:3" x14ac:dyDescent="0.25">
      <c r="B43" s="522"/>
    </row>
    <row r="44" spans="2:3" x14ac:dyDescent="0.25">
      <c r="B44" s="522"/>
      <c r="C44" s="17" t="s">
        <v>961</v>
      </c>
    </row>
    <row r="45" spans="2:3" ht="45" customHeight="1" x14ac:dyDescent="0.25">
      <c r="B45" s="522"/>
      <c r="C45" s="47" t="s">
        <v>1889</v>
      </c>
    </row>
    <row r="46" spans="2:3" x14ac:dyDescent="0.25">
      <c r="B46" s="522"/>
    </row>
    <row r="47" spans="2:3" x14ac:dyDescent="0.25">
      <c r="B47" s="522"/>
      <c r="C47" s="17" t="s">
        <v>962</v>
      </c>
    </row>
    <row r="48" spans="2:3" ht="30" x14ac:dyDescent="0.25">
      <c r="B48" s="522"/>
      <c r="C48" s="328" t="s">
        <v>2496</v>
      </c>
    </row>
    <row r="49" spans="2:3" x14ac:dyDescent="0.25">
      <c r="B49" s="522"/>
      <c r="C49" t="s">
        <v>963</v>
      </c>
    </row>
    <row r="50" spans="2:3" x14ac:dyDescent="0.25">
      <c r="B50" s="522"/>
      <c r="C50" t="s">
        <v>964</v>
      </c>
    </row>
    <row r="51" spans="2:3" x14ac:dyDescent="0.25">
      <c r="B51" s="522"/>
      <c r="C51" t="s">
        <v>965</v>
      </c>
    </row>
    <row r="52" spans="2:3" x14ac:dyDescent="0.25">
      <c r="B52" s="522"/>
      <c r="C52" s="20" t="s">
        <v>966</v>
      </c>
    </row>
    <row r="53" spans="2:3" x14ac:dyDescent="0.25">
      <c r="B53" s="522"/>
    </row>
    <row r="54" spans="2:3" x14ac:dyDescent="0.25">
      <c r="B54" s="522"/>
      <c r="C54" t="s">
        <v>969</v>
      </c>
    </row>
    <row r="55" spans="2:3" x14ac:dyDescent="0.25">
      <c r="B55" s="522"/>
      <c r="C55" s="20" t="s">
        <v>23</v>
      </c>
    </row>
    <row r="56" spans="2:3" x14ac:dyDescent="0.25">
      <c r="B56" s="522"/>
    </row>
    <row r="57" spans="2:3" x14ac:dyDescent="0.25">
      <c r="B57" s="522"/>
      <c r="C57" t="s">
        <v>970</v>
      </c>
    </row>
    <row r="58" spans="2:3" x14ac:dyDescent="0.25">
      <c r="B58" s="522"/>
      <c r="C58" s="20" t="s">
        <v>25</v>
      </c>
    </row>
    <row r="59" spans="2:3" x14ac:dyDescent="0.25">
      <c r="B59" s="522"/>
    </row>
    <row r="60" spans="2:3" x14ac:dyDescent="0.25">
      <c r="B60" s="522"/>
      <c r="C60" s="47" t="s">
        <v>1892</v>
      </c>
    </row>
    <row r="61" spans="2:3" x14ac:dyDescent="0.25">
      <c r="B61" s="522"/>
      <c r="C61" t="s">
        <v>1893</v>
      </c>
    </row>
    <row r="62" spans="2:3" x14ac:dyDescent="0.25">
      <c r="B62" s="522"/>
    </row>
    <row r="63" spans="2:3" x14ac:dyDescent="0.25">
      <c r="B63" s="522"/>
      <c r="C63" t="s">
        <v>971</v>
      </c>
    </row>
    <row r="64" spans="2:3" x14ac:dyDescent="0.25">
      <c r="B64" s="522"/>
      <c r="C64" s="20" t="s">
        <v>27</v>
      </c>
    </row>
    <row r="65" spans="2:3" x14ac:dyDescent="0.25">
      <c r="B65" s="522"/>
    </row>
    <row r="66" spans="2:3" x14ac:dyDescent="0.25">
      <c r="B66" s="522"/>
      <c r="C66" s="17" t="s">
        <v>972</v>
      </c>
    </row>
    <row r="67" spans="2:3" x14ac:dyDescent="0.25">
      <c r="B67" s="522"/>
      <c r="C67" t="s">
        <v>973</v>
      </c>
    </row>
    <row r="68" spans="2:3" x14ac:dyDescent="0.25">
      <c r="B68" s="522"/>
      <c r="C68" s="47" t="s">
        <v>1896</v>
      </c>
    </row>
    <row r="69" spans="2:3" x14ac:dyDescent="0.25">
      <c r="B69" s="522"/>
      <c r="C69" s="47" t="s">
        <v>1897</v>
      </c>
    </row>
    <row r="70" spans="2:3" x14ac:dyDescent="0.25">
      <c r="B70" s="522"/>
    </row>
    <row r="71" spans="2:3" x14ac:dyDescent="0.25">
      <c r="B71" s="522"/>
      <c r="C71" s="17" t="s">
        <v>974</v>
      </c>
    </row>
    <row r="72" spans="2:3" x14ac:dyDescent="0.25">
      <c r="B72" s="522"/>
      <c r="C72" t="s">
        <v>975</v>
      </c>
    </row>
    <row r="73" spans="2:3" x14ac:dyDescent="0.25">
      <c r="B73" s="522"/>
      <c r="C73" s="20" t="s">
        <v>32</v>
      </c>
    </row>
    <row r="74" spans="2:3" x14ac:dyDescent="0.25">
      <c r="B74" s="522"/>
      <c r="C74" t="s">
        <v>976</v>
      </c>
    </row>
    <row r="75" spans="2:3" x14ac:dyDescent="0.25">
      <c r="B75" s="522"/>
      <c r="C75" s="20" t="s">
        <v>34</v>
      </c>
    </row>
    <row r="76" spans="2:3" x14ac:dyDescent="0.25">
      <c r="B76" s="522"/>
    </row>
    <row r="77" spans="2:3" x14ac:dyDescent="0.25">
      <c r="B77" s="522"/>
      <c r="C77" s="17" t="s">
        <v>977</v>
      </c>
    </row>
    <row r="78" spans="2:3" x14ac:dyDescent="0.25">
      <c r="B78" s="522"/>
      <c r="C78" t="s">
        <v>978</v>
      </c>
    </row>
    <row r="79" spans="2:3" x14ac:dyDescent="0.25">
      <c r="B79" s="522"/>
      <c r="C79" t="s">
        <v>37</v>
      </c>
    </row>
    <row r="80" spans="2:3" x14ac:dyDescent="0.25">
      <c r="B80" s="522"/>
      <c r="C80" t="s">
        <v>979</v>
      </c>
    </row>
    <row r="81" spans="2:3" x14ac:dyDescent="0.25">
      <c r="B81" s="522"/>
      <c r="C81" t="s">
        <v>39</v>
      </c>
    </row>
    <row r="82" spans="2:3" x14ac:dyDescent="0.25">
      <c r="B82" s="522"/>
      <c r="C82" t="s">
        <v>1899</v>
      </c>
    </row>
    <row r="83" spans="2:3" x14ac:dyDescent="0.25">
      <c r="B83" s="522"/>
      <c r="C83" t="s">
        <v>980</v>
      </c>
    </row>
    <row r="84" spans="2:3" x14ac:dyDescent="0.25">
      <c r="B84" s="522"/>
    </row>
    <row r="85" spans="2:3" x14ac:dyDescent="0.25">
      <c r="B85" s="522"/>
      <c r="C85" s="17" t="s">
        <v>982</v>
      </c>
    </row>
    <row r="86" spans="2:3" ht="30" x14ac:dyDescent="0.25">
      <c r="B86" s="522"/>
      <c r="C86" s="47" t="s">
        <v>983</v>
      </c>
    </row>
    <row r="87" spans="2:3" x14ac:dyDescent="0.25">
      <c r="B87" s="522"/>
    </row>
    <row r="88" spans="2:3" x14ac:dyDescent="0.25">
      <c r="B88" s="522"/>
      <c r="C88" s="17" t="s">
        <v>984</v>
      </c>
    </row>
    <row r="89" spans="2:3" ht="30" x14ac:dyDescent="0.25">
      <c r="B89" s="522"/>
      <c r="C89" s="47" t="s">
        <v>985</v>
      </c>
    </row>
    <row r="90" spans="2:3" x14ac:dyDescent="0.25">
      <c r="B90" s="522"/>
    </row>
    <row r="91" spans="2:3" ht="18.75" x14ac:dyDescent="0.3">
      <c r="B91" s="522"/>
      <c r="C91" s="18" t="s">
        <v>986</v>
      </c>
    </row>
    <row r="92" spans="2:3" ht="30" x14ac:dyDescent="0.25">
      <c r="B92" s="522"/>
      <c r="C92" s="47" t="s">
        <v>987</v>
      </c>
    </row>
    <row r="93" spans="2:3" x14ac:dyDescent="0.25">
      <c r="B93" s="522"/>
    </row>
    <row r="94" spans="2:3" ht="18.75" x14ac:dyDescent="0.3">
      <c r="B94" s="522"/>
      <c r="C94" s="18" t="s">
        <v>988</v>
      </c>
    </row>
    <row r="95" spans="2:3" ht="30" x14ac:dyDescent="0.25">
      <c r="B95" s="522"/>
      <c r="C95" s="47" t="s">
        <v>989</v>
      </c>
    </row>
    <row r="96" spans="2:3" x14ac:dyDescent="0.25">
      <c r="B96" s="522"/>
    </row>
    <row r="97" spans="2:3" ht="18.75" x14ac:dyDescent="0.3">
      <c r="B97" s="522"/>
      <c r="C97" s="18" t="s">
        <v>990</v>
      </c>
    </row>
    <row r="98" spans="2:3" ht="75" x14ac:dyDescent="0.25">
      <c r="B98" s="522"/>
      <c r="C98" s="166" t="s">
        <v>1815</v>
      </c>
    </row>
    <row r="99" spans="2:3" x14ac:dyDescent="0.25">
      <c r="B99" s="522"/>
    </row>
    <row r="100" spans="2:3" x14ac:dyDescent="0.25">
      <c r="B100" s="522"/>
      <c r="C100" s="17" t="s">
        <v>991</v>
      </c>
    </row>
    <row r="101" spans="2:3" ht="30" x14ac:dyDescent="0.25">
      <c r="B101" s="522"/>
      <c r="C101" s="47" t="s">
        <v>992</v>
      </c>
    </row>
    <row r="102" spans="2:3" x14ac:dyDescent="0.25">
      <c r="B102" s="522"/>
    </row>
    <row r="103" spans="2:3" x14ac:dyDescent="0.25">
      <c r="B103" s="522"/>
      <c r="C103" t="s">
        <v>993</v>
      </c>
    </row>
    <row r="104" spans="2:3" x14ac:dyDescent="0.25">
      <c r="B104" s="522"/>
      <c r="C104" t="s">
        <v>994</v>
      </c>
    </row>
    <row r="105" spans="2:3" x14ac:dyDescent="0.25">
      <c r="B105" s="522"/>
      <c r="C105" t="s">
        <v>995</v>
      </c>
    </row>
    <row r="106" spans="2:3" x14ac:dyDescent="0.25">
      <c r="B106" s="522"/>
      <c r="C106" t="s">
        <v>996</v>
      </c>
    </row>
    <row r="107" spans="2:3" x14ac:dyDescent="0.25">
      <c r="B107" s="522"/>
      <c r="C107" t="s">
        <v>997</v>
      </c>
    </row>
    <row r="108" spans="2:3" x14ac:dyDescent="0.25">
      <c r="B108" s="522"/>
      <c r="C108" t="s">
        <v>998</v>
      </c>
    </row>
    <row r="109" spans="2:3" x14ac:dyDescent="0.25">
      <c r="B109" s="522"/>
      <c r="C109" t="s">
        <v>999</v>
      </c>
    </row>
    <row r="110" spans="2:3" x14ac:dyDescent="0.25">
      <c r="B110" s="522"/>
    </row>
    <row r="111" spans="2:3" x14ac:dyDescent="0.25">
      <c r="B111" s="522"/>
      <c r="C111" s="17" t="s">
        <v>1000</v>
      </c>
    </row>
    <row r="112" spans="2:3" x14ac:dyDescent="0.25">
      <c r="B112" s="522"/>
      <c r="C112" t="s">
        <v>1001</v>
      </c>
    </row>
    <row r="113" spans="2:3" ht="30" x14ac:dyDescent="0.25">
      <c r="B113" s="522"/>
      <c r="C113" s="47" t="s">
        <v>1002</v>
      </c>
    </row>
    <row r="114" spans="2:3" x14ac:dyDescent="0.25">
      <c r="B114" s="522"/>
      <c r="C114" t="s">
        <v>1003</v>
      </c>
    </row>
    <row r="115" spans="2:3" x14ac:dyDescent="0.25">
      <c r="B115" s="522"/>
      <c r="C115" t="s">
        <v>1004</v>
      </c>
    </row>
    <row r="116" spans="2:3" x14ac:dyDescent="0.25">
      <c r="B116" s="522"/>
      <c r="C116" t="s">
        <v>1005</v>
      </c>
    </row>
    <row r="117" spans="2:3" x14ac:dyDescent="0.25">
      <c r="B117" s="522"/>
    </row>
    <row r="118" spans="2:3" x14ac:dyDescent="0.25">
      <c r="B118" s="522"/>
      <c r="C118" s="17" t="s">
        <v>1006</v>
      </c>
    </row>
    <row r="119" spans="2:3" ht="45" x14ac:dyDescent="0.25">
      <c r="B119" s="522"/>
      <c r="C119" s="47" t="s">
        <v>1007</v>
      </c>
    </row>
    <row r="120" spans="2:3" x14ac:dyDescent="0.25">
      <c r="B120" s="522"/>
      <c r="C120" t="s">
        <v>1008</v>
      </c>
    </row>
    <row r="121" spans="2:3" x14ac:dyDescent="0.25">
      <c r="B121" s="522"/>
    </row>
    <row r="122" spans="2:3" x14ac:dyDescent="0.25">
      <c r="B122" s="522"/>
      <c r="C122" t="s">
        <v>1009</v>
      </c>
    </row>
    <row r="123" spans="2:3" ht="45" x14ac:dyDescent="0.25">
      <c r="B123" s="522"/>
      <c r="C123" s="47" t="s">
        <v>1010</v>
      </c>
    </row>
    <row r="124" spans="2:3" ht="45" x14ac:dyDescent="0.25">
      <c r="B124" s="522"/>
      <c r="C124" s="47" t="s">
        <v>1011</v>
      </c>
    </row>
    <row r="125" spans="2:3" x14ac:dyDescent="0.25">
      <c r="B125" s="522"/>
      <c r="C125" t="s">
        <v>1012</v>
      </c>
    </row>
    <row r="126" spans="2:3" x14ac:dyDescent="0.25">
      <c r="B126" s="522"/>
      <c r="C126" t="s">
        <v>1013</v>
      </c>
    </row>
    <row r="127" spans="2:3" x14ac:dyDescent="0.25">
      <c r="B127" s="522"/>
      <c r="C127" t="s">
        <v>1014</v>
      </c>
    </row>
    <row r="128" spans="2:3" x14ac:dyDescent="0.25">
      <c r="B128" s="522"/>
      <c r="C128" t="s">
        <v>1015</v>
      </c>
    </row>
    <row r="129" spans="2:3" x14ac:dyDescent="0.25">
      <c r="B129" s="522"/>
      <c r="C129" t="s">
        <v>1016</v>
      </c>
    </row>
    <row r="130" spans="2:3" x14ac:dyDescent="0.25">
      <c r="B130" s="522"/>
      <c r="C130" t="s">
        <v>1017</v>
      </c>
    </row>
    <row r="131" spans="2:3" ht="30" customHeight="1" x14ac:dyDescent="0.25">
      <c r="B131" s="522"/>
      <c r="C131" s="47" t="s">
        <v>1018</v>
      </c>
    </row>
    <row r="132" spans="2:3" x14ac:dyDescent="0.25">
      <c r="B132" s="522"/>
      <c r="C132" t="s">
        <v>1019</v>
      </c>
    </row>
    <row r="133" spans="2:3" ht="45" x14ac:dyDescent="0.25">
      <c r="B133" s="522"/>
      <c r="C133" s="47" t="s">
        <v>1020</v>
      </c>
    </row>
    <row r="134" spans="2:3" ht="60" x14ac:dyDescent="0.25">
      <c r="B134" s="522"/>
      <c r="C134" s="47" t="s">
        <v>1075</v>
      </c>
    </row>
    <row r="135" spans="2:3" x14ac:dyDescent="0.25">
      <c r="B135" s="522"/>
      <c r="C135" s="47"/>
    </row>
    <row r="136" spans="2:3" x14ac:dyDescent="0.25">
      <c r="B136" s="522"/>
      <c r="C136" s="47" t="s">
        <v>1021</v>
      </c>
    </row>
    <row r="137" spans="2:3" x14ac:dyDescent="0.25">
      <c r="B137" s="522"/>
      <c r="C137" s="47" t="s">
        <v>1022</v>
      </c>
    </row>
    <row r="138" spans="2:3" x14ac:dyDescent="0.25">
      <c r="B138" s="522"/>
      <c r="C138" s="47" t="s">
        <v>1023</v>
      </c>
    </row>
    <row r="139" spans="2:3" x14ac:dyDescent="0.25">
      <c r="B139" s="522"/>
      <c r="C139" s="47" t="s">
        <v>1024</v>
      </c>
    </row>
    <row r="140" spans="2:3" x14ac:dyDescent="0.25">
      <c r="B140" s="522"/>
      <c r="C140" s="47" t="s">
        <v>1025</v>
      </c>
    </row>
    <row r="141" spans="2:3" x14ac:dyDescent="0.25">
      <c r="B141" s="522"/>
      <c r="C141" s="47" t="s">
        <v>1026</v>
      </c>
    </row>
    <row r="142" spans="2:3" x14ac:dyDescent="0.25">
      <c r="B142" s="522"/>
      <c r="C142" s="47" t="s">
        <v>1027</v>
      </c>
    </row>
    <row r="143" spans="2:3" x14ac:dyDescent="0.25">
      <c r="B143" s="522"/>
      <c r="C143" s="47" t="s">
        <v>1028</v>
      </c>
    </row>
    <row r="144" spans="2:3" x14ac:dyDescent="0.25">
      <c r="B144" s="522"/>
      <c r="C144" s="47" t="s">
        <v>1029</v>
      </c>
    </row>
    <row r="145" spans="2:3" x14ac:dyDescent="0.25">
      <c r="B145" s="522"/>
      <c r="C145" s="47" t="s">
        <v>1030</v>
      </c>
    </row>
    <row r="146" spans="2:3" x14ac:dyDescent="0.25">
      <c r="B146" s="522"/>
      <c r="C146" s="47" t="s">
        <v>1031</v>
      </c>
    </row>
    <row r="147" spans="2:3" x14ac:dyDescent="0.25">
      <c r="B147" s="522"/>
      <c r="C147" s="47" t="s">
        <v>1032</v>
      </c>
    </row>
    <row r="148" spans="2:3" x14ac:dyDescent="0.25">
      <c r="B148" s="522"/>
      <c r="C148" s="47" t="s">
        <v>1033</v>
      </c>
    </row>
    <row r="149" spans="2:3" x14ac:dyDescent="0.25">
      <c r="B149" s="522"/>
      <c r="C149" s="47" t="s">
        <v>1034</v>
      </c>
    </row>
    <row r="150" spans="2:3" x14ac:dyDescent="0.25">
      <c r="B150" s="522"/>
      <c r="C150" s="47" t="s">
        <v>1035</v>
      </c>
    </row>
    <row r="151" spans="2:3" x14ac:dyDescent="0.25">
      <c r="B151" s="522"/>
      <c r="C151" s="47" t="s">
        <v>1036</v>
      </c>
    </row>
    <row r="152" spans="2:3" x14ac:dyDescent="0.25">
      <c r="B152" s="522"/>
      <c r="C152" s="47" t="s">
        <v>1037</v>
      </c>
    </row>
    <row r="153" spans="2:3" x14ac:dyDescent="0.25">
      <c r="B153" s="522"/>
      <c r="C153" s="47" t="s">
        <v>1038</v>
      </c>
    </row>
    <row r="154" spans="2:3" x14ac:dyDescent="0.25">
      <c r="B154" s="522"/>
      <c r="C154" s="47" t="s">
        <v>1039</v>
      </c>
    </row>
    <row r="155" spans="2:3" x14ac:dyDescent="0.25">
      <c r="B155" s="522"/>
      <c r="C155" s="47" t="s">
        <v>1040</v>
      </c>
    </row>
    <row r="156" spans="2:3" x14ac:dyDescent="0.25">
      <c r="B156" s="522"/>
      <c r="C156" s="47" t="s">
        <v>1041</v>
      </c>
    </row>
    <row r="157" spans="2:3" x14ac:dyDescent="0.25">
      <c r="B157" s="522"/>
      <c r="C157" s="47" t="s">
        <v>1042</v>
      </c>
    </row>
    <row r="158" spans="2:3" x14ac:dyDescent="0.25">
      <c r="B158" s="522"/>
      <c r="C158" s="47" t="s">
        <v>1043</v>
      </c>
    </row>
    <row r="159" spans="2:3" x14ac:dyDescent="0.25">
      <c r="B159" s="522"/>
      <c r="C159" s="47" t="s">
        <v>1044</v>
      </c>
    </row>
    <row r="160" spans="2:3" x14ac:dyDescent="0.25">
      <c r="B160" s="522"/>
      <c r="C160" s="47" t="s">
        <v>1045</v>
      </c>
    </row>
    <row r="161" spans="2:3" x14ac:dyDescent="0.25">
      <c r="B161" s="522"/>
      <c r="C161" s="47" t="s">
        <v>1046</v>
      </c>
    </row>
    <row r="162" spans="2:3" x14ac:dyDescent="0.25">
      <c r="B162" s="522"/>
      <c r="C162" s="47" t="s">
        <v>1047</v>
      </c>
    </row>
    <row r="163" spans="2:3" x14ac:dyDescent="0.25">
      <c r="B163" s="522"/>
      <c r="C163" t="s">
        <v>1048</v>
      </c>
    </row>
    <row r="164" spans="2:3" x14ac:dyDescent="0.25">
      <c r="B164" s="522"/>
      <c r="C164" t="s">
        <v>1049</v>
      </c>
    </row>
    <row r="165" spans="2:3" x14ac:dyDescent="0.25">
      <c r="B165" s="522"/>
      <c r="C165" t="s">
        <v>1050</v>
      </c>
    </row>
    <row r="166" spans="2:3" x14ac:dyDescent="0.25">
      <c r="B166" s="522"/>
      <c r="C166" t="s">
        <v>1051</v>
      </c>
    </row>
    <row r="167" spans="2:3" x14ac:dyDescent="0.25">
      <c r="B167" s="522"/>
      <c r="C167" t="s">
        <v>1052</v>
      </c>
    </row>
    <row r="168" spans="2:3" x14ac:dyDescent="0.25">
      <c r="B168" s="522"/>
      <c r="C168" t="s">
        <v>1053</v>
      </c>
    </row>
    <row r="169" spans="2:3" x14ac:dyDescent="0.25">
      <c r="B169" s="522"/>
      <c r="C169" t="s">
        <v>1054</v>
      </c>
    </row>
    <row r="170" spans="2:3" x14ac:dyDescent="0.25">
      <c r="B170" s="522"/>
      <c r="C170" t="s">
        <v>1055</v>
      </c>
    </row>
    <row r="171" spans="2:3" x14ac:dyDescent="0.25">
      <c r="B171" s="522"/>
      <c r="C171" t="s">
        <v>1056</v>
      </c>
    </row>
    <row r="172" spans="2:3" x14ac:dyDescent="0.25">
      <c r="B172" s="522"/>
    </row>
    <row r="173" spans="2:3" ht="45" x14ac:dyDescent="0.25">
      <c r="B173" s="522"/>
      <c r="C173" s="47" t="s">
        <v>1057</v>
      </c>
    </row>
    <row r="174" spans="2:3" x14ac:dyDescent="0.25">
      <c r="B174" s="522"/>
    </row>
    <row r="175" spans="2:3" x14ac:dyDescent="0.25">
      <c r="B175" s="522"/>
      <c r="C175" t="s">
        <v>1058</v>
      </c>
    </row>
    <row r="176" spans="2:3" ht="60" x14ac:dyDescent="0.25">
      <c r="B176" s="522"/>
      <c r="C176" s="47" t="s">
        <v>1059</v>
      </c>
    </row>
    <row r="177" spans="2:3" x14ac:dyDescent="0.25">
      <c r="B177" s="522"/>
    </row>
    <row r="178" spans="2:3" x14ac:dyDescent="0.25">
      <c r="B178" s="522"/>
      <c r="C178" t="s">
        <v>1060</v>
      </c>
    </row>
    <row r="179" spans="2:3" ht="30" x14ac:dyDescent="0.25">
      <c r="B179" s="522"/>
      <c r="C179" s="47" t="s">
        <v>1061</v>
      </c>
    </row>
    <row r="180" spans="2:3" x14ac:dyDescent="0.25">
      <c r="B180" s="522"/>
    </row>
    <row r="181" spans="2:3" x14ac:dyDescent="0.25">
      <c r="B181" s="522"/>
      <c r="C181" t="s">
        <v>1062</v>
      </c>
    </row>
    <row r="182" spans="2:3" ht="30" x14ac:dyDescent="0.25">
      <c r="B182" s="522"/>
      <c r="C182" s="47" t="s">
        <v>1063</v>
      </c>
    </row>
    <row r="183" spans="2:3" x14ac:dyDescent="0.25">
      <c r="B183" s="522"/>
    </row>
    <row r="184" spans="2:3" x14ac:dyDescent="0.25">
      <c r="B184" s="522"/>
      <c r="C184" t="s">
        <v>1064</v>
      </c>
    </row>
    <row r="185" spans="2:3" x14ac:dyDescent="0.25">
      <c r="B185" s="522"/>
      <c r="C185" t="s">
        <v>1065</v>
      </c>
    </row>
    <row r="186" spans="2:3" x14ac:dyDescent="0.25">
      <c r="B186" s="522"/>
    </row>
    <row r="187" spans="2:3" ht="30" x14ac:dyDescent="0.25">
      <c r="B187" s="522"/>
      <c r="C187" s="47" t="s">
        <v>1066</v>
      </c>
    </row>
    <row r="188" spans="2:3" x14ac:dyDescent="0.25">
      <c r="B188" s="522"/>
      <c r="C188" s="47"/>
    </row>
    <row r="189" spans="2:3" x14ac:dyDescent="0.25">
      <c r="B189" s="522"/>
      <c r="C189" s="47" t="s">
        <v>1067</v>
      </c>
    </row>
    <row r="190" spans="2:3" x14ac:dyDescent="0.25">
      <c r="B190" s="522"/>
      <c r="C190" s="47" t="s">
        <v>1068</v>
      </c>
    </row>
    <row r="191" spans="2:3" x14ac:dyDescent="0.25">
      <c r="B191" s="522"/>
      <c r="C191" s="47" t="s">
        <v>1069</v>
      </c>
    </row>
    <row r="192" spans="2:3" ht="30" x14ac:dyDescent="0.25">
      <c r="B192" s="522"/>
      <c r="C192" s="47" t="s">
        <v>1070</v>
      </c>
    </row>
    <row r="193" spans="2:3" ht="45" customHeight="1" x14ac:dyDescent="0.25">
      <c r="B193" s="522"/>
      <c r="C193" s="47" t="s">
        <v>1071</v>
      </c>
    </row>
    <row r="194" spans="2:3" x14ac:dyDescent="0.25">
      <c r="B194" s="522"/>
      <c r="C194" s="47" t="s">
        <v>1072</v>
      </c>
    </row>
    <row r="195" spans="2:3" x14ac:dyDescent="0.25">
      <c r="B195" s="522"/>
      <c r="C195" s="47"/>
    </row>
    <row r="196" spans="2:3" ht="30" x14ac:dyDescent="0.25">
      <c r="B196" s="522"/>
      <c r="C196" s="47" t="s">
        <v>1073</v>
      </c>
    </row>
    <row r="197" spans="2:3" ht="45" x14ac:dyDescent="0.25">
      <c r="B197" s="522"/>
      <c r="C197" s="47" t="s">
        <v>1074</v>
      </c>
    </row>
    <row r="198" spans="2:3" x14ac:dyDescent="0.25">
      <c r="B198" s="522"/>
      <c r="C198" s="47" t="s">
        <v>1012</v>
      </c>
    </row>
    <row r="199" spans="2:3" x14ac:dyDescent="0.25">
      <c r="B199" s="522"/>
      <c r="C199" s="47" t="s">
        <v>1013</v>
      </c>
    </row>
    <row r="200" spans="2:3" x14ac:dyDescent="0.25">
      <c r="B200" s="522"/>
      <c r="C200" s="47" t="s">
        <v>1014</v>
      </c>
    </row>
    <row r="201" spans="2:3" x14ac:dyDescent="0.25">
      <c r="B201" s="522"/>
      <c r="C201" s="47" t="s">
        <v>1017</v>
      </c>
    </row>
    <row r="202" spans="2:3" x14ac:dyDescent="0.25">
      <c r="B202" s="522"/>
      <c r="C202" t="s">
        <v>1016</v>
      </c>
    </row>
    <row r="203" spans="2:3" x14ac:dyDescent="0.25">
      <c r="B203" s="522"/>
      <c r="C203" t="s">
        <v>1017</v>
      </c>
    </row>
    <row r="204" spans="2:3" ht="30" customHeight="1" x14ac:dyDescent="0.25">
      <c r="B204" s="522"/>
      <c r="C204" s="47" t="s">
        <v>1018</v>
      </c>
    </row>
    <row r="205" spans="2:3" x14ac:dyDescent="0.25">
      <c r="B205" s="522"/>
      <c r="C205" t="s">
        <v>1019</v>
      </c>
    </row>
    <row r="206" spans="2:3" ht="45" x14ac:dyDescent="0.25">
      <c r="B206" s="522"/>
      <c r="C206" s="47" t="s">
        <v>1020</v>
      </c>
    </row>
    <row r="207" spans="2:3" ht="60" x14ac:dyDescent="0.25">
      <c r="B207" s="522"/>
      <c r="C207" s="47" t="s">
        <v>1075</v>
      </c>
    </row>
    <row r="208" spans="2:3" x14ac:dyDescent="0.25">
      <c r="B208" s="522"/>
    </row>
    <row r="209" spans="2:3" ht="30" x14ac:dyDescent="0.25">
      <c r="B209" s="522"/>
      <c r="C209" s="47" t="s">
        <v>1066</v>
      </c>
    </row>
    <row r="210" spans="2:3" x14ac:dyDescent="0.25">
      <c r="B210" s="522"/>
    </row>
    <row r="211" spans="2:3" x14ac:dyDescent="0.25">
      <c r="B211" s="522"/>
      <c r="C211" s="137" t="s">
        <v>1076</v>
      </c>
    </row>
    <row r="212" spans="2:3" x14ac:dyDescent="0.25">
      <c r="B212" s="522"/>
      <c r="C212" s="146" t="s">
        <v>1077</v>
      </c>
    </row>
    <row r="213" spans="2:3" x14ac:dyDescent="0.25">
      <c r="B213" s="522"/>
      <c r="C213" s="146" t="s">
        <v>1078</v>
      </c>
    </row>
    <row r="214" spans="2:3" x14ac:dyDescent="0.25">
      <c r="B214" s="522"/>
    </row>
    <row r="215" spans="2:3" x14ac:dyDescent="0.25">
      <c r="B215" s="522"/>
      <c r="C215" s="17" t="s">
        <v>1079</v>
      </c>
    </row>
    <row r="216" spans="2:3" x14ac:dyDescent="0.25">
      <c r="B216" s="522"/>
      <c r="C216" t="s">
        <v>1080</v>
      </c>
    </row>
    <row r="217" spans="2:3" x14ac:dyDescent="0.25">
      <c r="B217" s="522"/>
      <c r="C217" t="s">
        <v>1081</v>
      </c>
    </row>
    <row r="218" spans="2:3" x14ac:dyDescent="0.25">
      <c r="B218" s="522"/>
    </row>
    <row r="219" spans="2:3" x14ac:dyDescent="0.25">
      <c r="B219" s="522"/>
      <c r="C219" t="s">
        <v>1082</v>
      </c>
    </row>
    <row r="220" spans="2:3" x14ac:dyDescent="0.25">
      <c r="B220" s="522"/>
      <c r="C220" t="s">
        <v>1083</v>
      </c>
    </row>
    <row r="221" spans="2:3" x14ac:dyDescent="0.25">
      <c r="B221" s="522"/>
      <c r="C221" t="s">
        <v>1084</v>
      </c>
    </row>
    <row r="222" spans="2:3" ht="30" x14ac:dyDescent="0.25">
      <c r="B222" s="522"/>
      <c r="C222" s="47" t="s">
        <v>1085</v>
      </c>
    </row>
    <row r="223" spans="2:3" x14ac:dyDescent="0.25">
      <c r="B223" s="522"/>
    </row>
    <row r="224" spans="2:3" x14ac:dyDescent="0.25">
      <c r="B224" s="522"/>
      <c r="C224" s="147" t="s">
        <v>1086</v>
      </c>
    </row>
    <row r="225" spans="2:3" x14ac:dyDescent="0.25">
      <c r="B225" s="522"/>
      <c r="C225" t="s">
        <v>1087</v>
      </c>
    </row>
    <row r="226" spans="2:3" x14ac:dyDescent="0.25">
      <c r="B226" s="522"/>
      <c r="C226" t="s">
        <v>1088</v>
      </c>
    </row>
    <row r="227" spans="2:3" x14ac:dyDescent="0.25">
      <c r="B227" s="522"/>
      <c r="C227" t="s">
        <v>1089</v>
      </c>
    </row>
    <row r="228" spans="2:3" x14ac:dyDescent="0.25">
      <c r="B228" s="522"/>
      <c r="C228" s="34" t="s">
        <v>1090</v>
      </c>
    </row>
    <row r="229" spans="2:3" x14ac:dyDescent="0.25">
      <c r="B229" s="522"/>
      <c r="C229" s="34" t="s">
        <v>1091</v>
      </c>
    </row>
    <row r="230" spans="2:3" x14ac:dyDescent="0.25">
      <c r="B230" s="522"/>
      <c r="C230" s="34" t="s">
        <v>1092</v>
      </c>
    </row>
    <row r="231" spans="2:3" x14ac:dyDescent="0.25">
      <c r="B231" s="522"/>
      <c r="C231" s="34" t="s">
        <v>1093</v>
      </c>
    </row>
    <row r="232" spans="2:3" x14ac:dyDescent="0.25">
      <c r="B232" s="522"/>
      <c r="C232" s="34" t="s">
        <v>1094</v>
      </c>
    </row>
    <row r="233" spans="2:3" x14ac:dyDescent="0.25">
      <c r="B233" s="522"/>
      <c r="C233" s="34" t="s">
        <v>1095</v>
      </c>
    </row>
    <row r="234" spans="2:3" x14ac:dyDescent="0.25">
      <c r="B234" s="522"/>
      <c r="C234" s="34" t="s">
        <v>1096</v>
      </c>
    </row>
    <row r="235" spans="2:3" x14ac:dyDescent="0.25">
      <c r="B235" s="522"/>
      <c r="C235" s="34" t="s">
        <v>1097</v>
      </c>
    </row>
    <row r="236" spans="2:3" x14ac:dyDescent="0.25">
      <c r="B236" s="522"/>
      <c r="C236" s="34" t="s">
        <v>1098</v>
      </c>
    </row>
    <row r="237" spans="2:3" x14ac:dyDescent="0.25">
      <c r="B237" s="522"/>
      <c r="C237" s="34" t="s">
        <v>1099</v>
      </c>
    </row>
    <row r="238" spans="2:3" x14ac:dyDescent="0.25">
      <c r="B238" s="522"/>
      <c r="C238" s="34" t="s">
        <v>1100</v>
      </c>
    </row>
    <row r="239" spans="2:3" x14ac:dyDescent="0.25">
      <c r="B239" s="522"/>
      <c r="C239" t="s">
        <v>1101</v>
      </c>
    </row>
    <row r="240" spans="2:3" x14ac:dyDescent="0.25">
      <c r="B240" s="522"/>
      <c r="C240" t="s">
        <v>1102</v>
      </c>
    </row>
    <row r="241" spans="2:3" x14ac:dyDescent="0.25">
      <c r="B241" s="522"/>
      <c r="C241" s="34" t="s">
        <v>1103</v>
      </c>
    </row>
    <row r="242" spans="2:3" x14ac:dyDescent="0.25">
      <c r="B242" s="522"/>
      <c r="C242" s="34" t="s">
        <v>1104</v>
      </c>
    </row>
    <row r="243" spans="2:3" x14ac:dyDescent="0.25">
      <c r="B243" s="522"/>
      <c r="C243" s="34" t="s">
        <v>1105</v>
      </c>
    </row>
    <row r="244" spans="2:3" x14ac:dyDescent="0.25">
      <c r="B244" s="522"/>
      <c r="C244" t="s">
        <v>1106</v>
      </c>
    </row>
    <row r="245" spans="2:3" x14ac:dyDescent="0.25">
      <c r="B245" s="522"/>
      <c r="C245" t="s">
        <v>1107</v>
      </c>
    </row>
    <row r="246" spans="2:3" x14ac:dyDescent="0.25">
      <c r="B246" s="522"/>
      <c r="C246" t="s">
        <v>1108</v>
      </c>
    </row>
    <row r="247" spans="2:3" x14ac:dyDescent="0.25">
      <c r="B247" s="522"/>
      <c r="C247" t="s">
        <v>1109</v>
      </c>
    </row>
    <row r="248" spans="2:3" x14ac:dyDescent="0.25">
      <c r="B248" s="522"/>
    </row>
    <row r="249" spans="2:3" x14ac:dyDescent="0.25">
      <c r="B249" s="522"/>
      <c r="C249" s="134" t="s">
        <v>1110</v>
      </c>
    </row>
    <row r="250" spans="2:3" x14ac:dyDescent="0.25">
      <c r="B250" s="522"/>
      <c r="C250" t="s">
        <v>1087</v>
      </c>
    </row>
    <row r="251" spans="2:3" x14ac:dyDescent="0.25">
      <c r="B251" s="522"/>
      <c r="C251" t="s">
        <v>1088</v>
      </c>
    </row>
    <row r="252" spans="2:3" x14ac:dyDescent="0.25">
      <c r="B252" s="522"/>
      <c r="C252" t="s">
        <v>1111</v>
      </c>
    </row>
    <row r="253" spans="2:3" x14ac:dyDescent="0.25">
      <c r="B253" s="522"/>
      <c r="C253" t="s">
        <v>1112</v>
      </c>
    </row>
    <row r="254" spans="2:3" x14ac:dyDescent="0.25">
      <c r="B254" s="522"/>
      <c r="C254" t="s">
        <v>1113</v>
      </c>
    </row>
    <row r="255" spans="2:3" x14ac:dyDescent="0.25">
      <c r="B255" s="522"/>
      <c r="C255" s="34" t="s">
        <v>1114</v>
      </c>
    </row>
    <row r="256" spans="2:3" x14ac:dyDescent="0.25">
      <c r="B256" s="522"/>
      <c r="C256" s="34" t="s">
        <v>1115</v>
      </c>
    </row>
    <row r="257" spans="2:3" x14ac:dyDescent="0.25">
      <c r="B257" s="522"/>
      <c r="C257" s="34" t="s">
        <v>1116</v>
      </c>
    </row>
    <row r="258" spans="2:3" x14ac:dyDescent="0.25">
      <c r="B258" s="522"/>
      <c r="C258" s="34" t="s">
        <v>1117</v>
      </c>
    </row>
    <row r="259" spans="2:3" x14ac:dyDescent="0.25">
      <c r="B259" s="522"/>
      <c r="C259" s="34" t="s">
        <v>1118</v>
      </c>
    </row>
    <row r="260" spans="2:3" x14ac:dyDescent="0.25">
      <c r="B260" s="522"/>
      <c r="C260" s="34" t="s">
        <v>1119</v>
      </c>
    </row>
    <row r="261" spans="2:3" x14ac:dyDescent="0.25">
      <c r="B261" s="522"/>
      <c r="C261" s="34" t="s">
        <v>1120</v>
      </c>
    </row>
    <row r="262" spans="2:3" x14ac:dyDescent="0.25">
      <c r="B262" s="522"/>
      <c r="C262" s="34" t="s">
        <v>76</v>
      </c>
    </row>
    <row r="263" spans="2:3" x14ac:dyDescent="0.25">
      <c r="B263" s="522"/>
    </row>
    <row r="264" spans="2:3" x14ac:dyDescent="0.25">
      <c r="B264" s="522"/>
      <c r="C264" s="143" t="s">
        <v>1121</v>
      </c>
    </row>
    <row r="265" spans="2:3" x14ac:dyDescent="0.25">
      <c r="B265" s="522"/>
      <c r="C265" s="34" t="s">
        <v>1122</v>
      </c>
    </row>
    <row r="266" spans="2:3" x14ac:dyDescent="0.25">
      <c r="B266" s="522"/>
      <c r="C266" s="34" t="s">
        <v>1123</v>
      </c>
    </row>
    <row r="267" spans="2:3" x14ac:dyDescent="0.25">
      <c r="B267" s="522"/>
      <c r="C267" s="34" t="s">
        <v>1124</v>
      </c>
    </row>
    <row r="268" spans="2:3" x14ac:dyDescent="0.25">
      <c r="B268" s="522"/>
      <c r="C268" s="34" t="s">
        <v>1125</v>
      </c>
    </row>
    <row r="269" spans="2:3" x14ac:dyDescent="0.25">
      <c r="B269" s="522"/>
      <c r="C269" s="34" t="s">
        <v>1126</v>
      </c>
    </row>
    <row r="270" spans="2:3" x14ac:dyDescent="0.25">
      <c r="B270" s="522"/>
      <c r="C270" s="34" t="s">
        <v>1127</v>
      </c>
    </row>
    <row r="271" spans="2:3" x14ac:dyDescent="0.25">
      <c r="B271" s="522"/>
      <c r="C271" s="34" t="s">
        <v>1128</v>
      </c>
    </row>
    <row r="272" spans="2:3" x14ac:dyDescent="0.25">
      <c r="B272" s="522"/>
      <c r="C272" s="148" t="s">
        <v>1129</v>
      </c>
    </row>
    <row r="273" spans="2:3" x14ac:dyDescent="0.25">
      <c r="B273" s="522"/>
      <c r="C273" s="148" t="s">
        <v>1130</v>
      </c>
    </row>
    <row r="274" spans="2:3" x14ac:dyDescent="0.25">
      <c r="B274" s="522"/>
      <c r="C274" s="149" t="s">
        <v>1131</v>
      </c>
    </row>
    <row r="275" spans="2:3" x14ac:dyDescent="0.25">
      <c r="B275" s="522"/>
      <c r="C275" s="34" t="s">
        <v>1132</v>
      </c>
    </row>
    <row r="276" spans="2:3" x14ac:dyDescent="0.25">
      <c r="B276" s="522"/>
      <c r="C276" s="149" t="s">
        <v>1133</v>
      </c>
    </row>
    <row r="277" spans="2:3" x14ac:dyDescent="0.25">
      <c r="B277" s="522"/>
      <c r="C277" s="34" t="s">
        <v>1134</v>
      </c>
    </row>
    <row r="278" spans="2:3" x14ac:dyDescent="0.25">
      <c r="B278" s="522"/>
      <c r="C278" t="s">
        <v>1135</v>
      </c>
    </row>
    <row r="279" spans="2:3" x14ac:dyDescent="0.25">
      <c r="B279" s="522"/>
      <c r="C279" t="s">
        <v>1136</v>
      </c>
    </row>
    <row r="280" spans="2:3" x14ac:dyDescent="0.25">
      <c r="B280" s="522"/>
      <c r="C280" t="s">
        <v>1137</v>
      </c>
    </row>
    <row r="281" spans="2:3" x14ac:dyDescent="0.25">
      <c r="B281" s="522"/>
      <c r="C281" t="s">
        <v>1138</v>
      </c>
    </row>
    <row r="282" spans="2:3" x14ac:dyDescent="0.25">
      <c r="B282" s="522"/>
      <c r="C282" t="s">
        <v>1108</v>
      </c>
    </row>
    <row r="283" spans="2:3" x14ac:dyDescent="0.25">
      <c r="B283" s="522"/>
      <c r="C283" t="s">
        <v>1109</v>
      </c>
    </row>
    <row r="284" spans="2:3" x14ac:dyDescent="0.25">
      <c r="B284" s="522"/>
    </row>
    <row r="285" spans="2:3" ht="30" x14ac:dyDescent="0.25">
      <c r="B285" s="522"/>
      <c r="C285" s="47" t="s">
        <v>1139</v>
      </c>
    </row>
    <row r="286" spans="2:3" x14ac:dyDescent="0.25">
      <c r="B286" s="522"/>
      <c r="C286" t="s">
        <v>1140</v>
      </c>
    </row>
    <row r="287" spans="2:3" x14ac:dyDescent="0.25">
      <c r="B287" s="522"/>
      <c r="C287" t="s">
        <v>1141</v>
      </c>
    </row>
    <row r="288" spans="2:3" x14ac:dyDescent="0.25">
      <c r="B288" s="522"/>
      <c r="C288" s="32" t="s">
        <v>1142</v>
      </c>
    </row>
    <row r="289" spans="2:3" x14ac:dyDescent="0.25">
      <c r="B289" s="522"/>
      <c r="C289" s="32" t="s">
        <v>1143</v>
      </c>
    </row>
    <row r="290" spans="2:3" x14ac:dyDescent="0.25">
      <c r="B290" s="522"/>
      <c r="C290" s="32" t="s">
        <v>1144</v>
      </c>
    </row>
    <row r="291" spans="2:3" x14ac:dyDescent="0.25">
      <c r="B291" s="522"/>
      <c r="C291" s="32" t="s">
        <v>1145</v>
      </c>
    </row>
    <row r="292" spans="2:3" x14ac:dyDescent="0.25">
      <c r="B292" s="522"/>
      <c r="C292" s="32" t="s">
        <v>1146</v>
      </c>
    </row>
    <row r="293" spans="2:3" x14ac:dyDescent="0.25">
      <c r="B293" s="522"/>
      <c r="C293" s="32" t="s">
        <v>1147</v>
      </c>
    </row>
    <row r="294" spans="2:3" x14ac:dyDescent="0.25">
      <c r="B294" s="522"/>
      <c r="C294" s="32" t="s">
        <v>1148</v>
      </c>
    </row>
    <row r="295" spans="2:3" x14ac:dyDescent="0.25">
      <c r="B295" s="522"/>
      <c r="C295" s="32" t="s">
        <v>1149</v>
      </c>
    </row>
    <row r="296" spans="2:3" ht="30" x14ac:dyDescent="0.25">
      <c r="B296" s="522"/>
      <c r="C296" s="141" t="s">
        <v>1150</v>
      </c>
    </row>
    <row r="297" spans="2:3" x14ac:dyDescent="0.25">
      <c r="B297" s="522"/>
      <c r="C297" s="142" t="s">
        <v>1151</v>
      </c>
    </row>
    <row r="298" spans="2:3" x14ac:dyDescent="0.25">
      <c r="B298" s="522"/>
      <c r="C298" s="142" t="s">
        <v>1152</v>
      </c>
    </row>
    <row r="299" spans="2:3" x14ac:dyDescent="0.25">
      <c r="B299" s="522"/>
      <c r="C299" s="150" t="s">
        <v>1153</v>
      </c>
    </row>
    <row r="300" spans="2:3" x14ac:dyDescent="0.25">
      <c r="B300" s="522"/>
      <c r="C300" s="150"/>
    </row>
    <row r="301" spans="2:3" x14ac:dyDescent="0.25">
      <c r="B301" s="522"/>
      <c r="C301" t="s">
        <v>1154</v>
      </c>
    </row>
    <row r="302" spans="2:3" x14ac:dyDescent="0.25">
      <c r="B302" s="522"/>
      <c r="C302" s="150"/>
    </row>
    <row r="303" spans="2:3" x14ac:dyDescent="0.25">
      <c r="B303" s="522"/>
      <c r="C303" s="150" t="s">
        <v>1155</v>
      </c>
    </row>
    <row r="304" spans="2:3" x14ac:dyDescent="0.25">
      <c r="B304" s="522"/>
      <c r="C304" s="150" t="s">
        <v>1156</v>
      </c>
    </row>
    <row r="305" spans="2:3" x14ac:dyDescent="0.25">
      <c r="B305" s="522"/>
      <c r="C305" s="150" t="s">
        <v>1157</v>
      </c>
    </row>
    <row r="306" spans="2:3" x14ac:dyDescent="0.25">
      <c r="B306" s="522"/>
      <c r="C306" s="150" t="s">
        <v>1087</v>
      </c>
    </row>
    <row r="307" spans="2:3" x14ac:dyDescent="0.25">
      <c r="B307" s="522"/>
      <c r="C307" s="150" t="s">
        <v>1088</v>
      </c>
    </row>
    <row r="308" spans="2:3" x14ac:dyDescent="0.25">
      <c r="B308" s="522"/>
      <c r="C308" s="150" t="s">
        <v>1158</v>
      </c>
    </row>
    <row r="309" spans="2:3" x14ac:dyDescent="0.25">
      <c r="B309" s="522"/>
      <c r="C309" s="142" t="s">
        <v>1159</v>
      </c>
    </row>
    <row r="310" spans="2:3" x14ac:dyDescent="0.25">
      <c r="B310" s="522"/>
      <c r="C310" s="142" t="s">
        <v>1090</v>
      </c>
    </row>
    <row r="311" spans="2:3" x14ac:dyDescent="0.25">
      <c r="B311" s="522"/>
      <c r="C311" s="151" t="s">
        <v>1160</v>
      </c>
    </row>
    <row r="312" spans="2:3" x14ac:dyDescent="0.25">
      <c r="B312" s="522"/>
      <c r="C312" s="142" t="s">
        <v>76</v>
      </c>
    </row>
    <row r="313" spans="2:3" x14ac:dyDescent="0.25">
      <c r="B313" s="522"/>
      <c r="C313" s="150" t="s">
        <v>1108</v>
      </c>
    </row>
    <row r="314" spans="2:3" x14ac:dyDescent="0.25">
      <c r="B314" s="522"/>
      <c r="C314" s="150" t="s">
        <v>1109</v>
      </c>
    </row>
    <row r="315" spans="2:3" x14ac:dyDescent="0.25">
      <c r="B315" s="522"/>
      <c r="C315" s="150" t="s">
        <v>1161</v>
      </c>
    </row>
    <row r="316" spans="2:3" x14ac:dyDescent="0.25">
      <c r="B316" s="522"/>
      <c r="C316" s="150" t="s">
        <v>1162</v>
      </c>
    </row>
    <row r="317" spans="2:3" x14ac:dyDescent="0.25">
      <c r="B317" s="522"/>
      <c r="C317" s="150" t="s">
        <v>1163</v>
      </c>
    </row>
    <row r="318" spans="2:3" x14ac:dyDescent="0.25">
      <c r="B318" s="522"/>
      <c r="C318" s="150"/>
    </row>
    <row r="319" spans="2:3" x14ac:dyDescent="0.25">
      <c r="B319" s="522"/>
      <c r="C319" t="s">
        <v>1164</v>
      </c>
    </row>
    <row r="320" spans="2:3" x14ac:dyDescent="0.25">
      <c r="B320" s="522"/>
      <c r="C320" s="150"/>
    </row>
    <row r="321" spans="2:3" x14ac:dyDescent="0.25">
      <c r="B321" s="522"/>
      <c r="C321" s="150" t="s">
        <v>1155</v>
      </c>
    </row>
    <row r="322" spans="2:3" x14ac:dyDescent="0.25">
      <c r="B322" s="522"/>
      <c r="C322" s="150" t="s">
        <v>1156</v>
      </c>
    </row>
    <row r="323" spans="2:3" x14ac:dyDescent="0.25">
      <c r="B323" s="522"/>
      <c r="C323" s="150" t="s">
        <v>1157</v>
      </c>
    </row>
    <row r="324" spans="2:3" x14ac:dyDescent="0.25">
      <c r="B324" s="522"/>
      <c r="C324" s="150" t="s">
        <v>1087</v>
      </c>
    </row>
    <row r="325" spans="2:3" x14ac:dyDescent="0.25">
      <c r="B325" s="522"/>
      <c r="C325" s="150" t="s">
        <v>1088</v>
      </c>
    </row>
    <row r="326" spans="2:3" x14ac:dyDescent="0.25">
      <c r="B326" s="522"/>
      <c r="C326" s="150" t="s">
        <v>1158</v>
      </c>
    </row>
    <row r="327" spans="2:3" x14ac:dyDescent="0.25">
      <c r="B327" s="522"/>
      <c r="C327" s="142" t="s">
        <v>1159</v>
      </c>
    </row>
    <row r="328" spans="2:3" x14ac:dyDescent="0.25">
      <c r="B328" s="522"/>
      <c r="C328" s="142" t="s">
        <v>1090</v>
      </c>
    </row>
    <row r="329" spans="2:3" x14ac:dyDescent="0.25">
      <c r="B329" s="522"/>
      <c r="C329" s="151" t="s">
        <v>1165</v>
      </c>
    </row>
    <row r="330" spans="2:3" x14ac:dyDescent="0.25">
      <c r="B330" s="522"/>
      <c r="C330" s="142" t="s">
        <v>1166</v>
      </c>
    </row>
    <row r="331" spans="2:3" x14ac:dyDescent="0.25">
      <c r="B331" s="522"/>
      <c r="C331" s="151" t="s">
        <v>1167</v>
      </c>
    </row>
    <row r="332" spans="2:3" x14ac:dyDescent="0.25">
      <c r="B332" s="522"/>
      <c r="C332" s="142" t="s">
        <v>1168</v>
      </c>
    </row>
    <row r="333" spans="2:3" x14ac:dyDescent="0.25">
      <c r="B333" s="522"/>
      <c r="C333" s="150" t="s">
        <v>1169</v>
      </c>
    </row>
    <row r="334" spans="2:3" x14ac:dyDescent="0.25">
      <c r="B334" s="522"/>
      <c r="C334" s="150" t="s">
        <v>1109</v>
      </c>
    </row>
    <row r="335" spans="2:3" x14ac:dyDescent="0.25">
      <c r="B335" s="522"/>
      <c r="C335" s="150" t="s">
        <v>1161</v>
      </c>
    </row>
    <row r="336" spans="2:3" x14ac:dyDescent="0.25">
      <c r="B336" s="522"/>
      <c r="C336" s="150" t="s">
        <v>1162</v>
      </c>
    </row>
    <row r="337" spans="2:3" x14ac:dyDescent="0.25">
      <c r="B337" s="522"/>
      <c r="C337" s="150" t="s">
        <v>1163</v>
      </c>
    </row>
    <row r="338" spans="2:3" x14ac:dyDescent="0.25">
      <c r="B338" s="522"/>
      <c r="C338" s="150"/>
    </row>
    <row r="339" spans="2:3" x14ac:dyDescent="0.25">
      <c r="B339" s="522"/>
      <c r="C339" t="s">
        <v>1170</v>
      </c>
    </row>
    <row r="340" spans="2:3" x14ac:dyDescent="0.25">
      <c r="B340" s="522"/>
      <c r="C340" s="150"/>
    </row>
    <row r="341" spans="2:3" x14ac:dyDescent="0.25">
      <c r="B341" s="522"/>
      <c r="C341" s="150" t="s">
        <v>1155</v>
      </c>
    </row>
    <row r="342" spans="2:3" x14ac:dyDescent="0.25">
      <c r="B342" s="522"/>
      <c r="C342" s="150" t="s">
        <v>1156</v>
      </c>
    </row>
    <row r="343" spans="2:3" x14ac:dyDescent="0.25">
      <c r="B343" s="522"/>
      <c r="C343" s="150" t="s">
        <v>1157</v>
      </c>
    </row>
    <row r="344" spans="2:3" x14ac:dyDescent="0.25">
      <c r="B344" s="522"/>
      <c r="C344" s="150" t="s">
        <v>1087</v>
      </c>
    </row>
    <row r="345" spans="2:3" x14ac:dyDescent="0.25">
      <c r="B345" s="522"/>
      <c r="C345" s="150" t="s">
        <v>1088</v>
      </c>
    </row>
    <row r="346" spans="2:3" x14ac:dyDescent="0.25">
      <c r="B346" s="522"/>
      <c r="C346" s="150" t="s">
        <v>1158</v>
      </c>
    </row>
    <row r="347" spans="2:3" x14ac:dyDescent="0.25">
      <c r="B347" s="522"/>
      <c r="C347" s="142" t="s">
        <v>1159</v>
      </c>
    </row>
    <row r="348" spans="2:3" x14ac:dyDescent="0.25">
      <c r="B348" s="522"/>
      <c r="C348" s="142" t="s">
        <v>1090</v>
      </c>
    </row>
    <row r="349" spans="2:3" x14ac:dyDescent="0.25">
      <c r="B349" s="522"/>
      <c r="C349" s="151" t="s">
        <v>1171</v>
      </c>
    </row>
    <row r="350" spans="2:3" x14ac:dyDescent="0.25">
      <c r="B350" s="522"/>
      <c r="C350" s="151" t="s">
        <v>1093</v>
      </c>
    </row>
    <row r="351" spans="2:3" x14ac:dyDescent="0.25">
      <c r="B351" s="522"/>
      <c r="C351" s="142" t="s">
        <v>76</v>
      </c>
    </row>
    <row r="352" spans="2:3" x14ac:dyDescent="0.25">
      <c r="B352" s="522"/>
      <c r="C352" s="150" t="s">
        <v>1172</v>
      </c>
    </row>
    <row r="353" spans="2:3" x14ac:dyDescent="0.25">
      <c r="B353" s="522"/>
      <c r="C353" s="142" t="s">
        <v>1102</v>
      </c>
    </row>
    <row r="354" spans="2:3" x14ac:dyDescent="0.25">
      <c r="B354" s="522"/>
      <c r="C354" s="151" t="s">
        <v>1173</v>
      </c>
    </row>
    <row r="355" spans="2:3" x14ac:dyDescent="0.25">
      <c r="B355" s="522"/>
      <c r="C355" s="151" t="s">
        <v>1174</v>
      </c>
    </row>
    <row r="356" spans="2:3" x14ac:dyDescent="0.25">
      <c r="B356" s="522"/>
      <c r="C356" s="151" t="s">
        <v>1175</v>
      </c>
    </row>
    <row r="357" spans="2:3" x14ac:dyDescent="0.25">
      <c r="B357" s="522"/>
      <c r="C357" s="142" t="s">
        <v>1106</v>
      </c>
    </row>
    <row r="358" spans="2:3" x14ac:dyDescent="0.25">
      <c r="B358" s="522"/>
      <c r="C358" s="142" t="s">
        <v>1102</v>
      </c>
    </row>
    <row r="359" spans="2:3" x14ac:dyDescent="0.25">
      <c r="B359" s="522"/>
      <c r="C359" s="151" t="s">
        <v>1176</v>
      </c>
    </row>
    <row r="360" spans="2:3" x14ac:dyDescent="0.25">
      <c r="B360" s="522"/>
      <c r="C360" s="151" t="s">
        <v>1177</v>
      </c>
    </row>
    <row r="361" spans="2:3" x14ac:dyDescent="0.25">
      <c r="B361" s="522"/>
      <c r="C361" s="151" t="s">
        <v>1178</v>
      </c>
    </row>
    <row r="362" spans="2:3" x14ac:dyDescent="0.25">
      <c r="B362" s="522"/>
      <c r="C362" s="142" t="s">
        <v>1106</v>
      </c>
    </row>
    <row r="363" spans="2:3" x14ac:dyDescent="0.25">
      <c r="B363" s="522"/>
      <c r="C363" s="150" t="s">
        <v>1179</v>
      </c>
    </row>
    <row r="364" spans="2:3" x14ac:dyDescent="0.25">
      <c r="B364" s="522"/>
      <c r="C364" s="150" t="s">
        <v>1108</v>
      </c>
    </row>
    <row r="365" spans="2:3" x14ac:dyDescent="0.25">
      <c r="B365" s="522"/>
      <c r="C365" s="150" t="s">
        <v>1109</v>
      </c>
    </row>
    <row r="366" spans="2:3" x14ac:dyDescent="0.25">
      <c r="B366" s="522"/>
      <c r="C366" s="150" t="s">
        <v>1161</v>
      </c>
    </row>
    <row r="367" spans="2:3" x14ac:dyDescent="0.25">
      <c r="B367" s="522"/>
      <c r="C367" s="150" t="s">
        <v>1162</v>
      </c>
    </row>
    <row r="368" spans="2:3" x14ac:dyDescent="0.25">
      <c r="B368" s="522"/>
      <c r="C368" s="150" t="s">
        <v>1163</v>
      </c>
    </row>
    <row r="369" spans="2:3" x14ac:dyDescent="0.25">
      <c r="B369" s="522"/>
      <c r="C369" s="150"/>
    </row>
    <row r="370" spans="2:3" x14ac:dyDescent="0.25">
      <c r="B370" s="522"/>
      <c r="C370" t="s">
        <v>1180</v>
      </c>
    </row>
    <row r="371" spans="2:3" x14ac:dyDescent="0.25">
      <c r="B371" s="522"/>
      <c r="C371" s="150"/>
    </row>
    <row r="372" spans="2:3" x14ac:dyDescent="0.25">
      <c r="B372" s="522"/>
      <c r="C372" s="150" t="s">
        <v>1155</v>
      </c>
    </row>
    <row r="373" spans="2:3" x14ac:dyDescent="0.25">
      <c r="B373" s="522"/>
      <c r="C373" s="150" t="s">
        <v>1156</v>
      </c>
    </row>
    <row r="374" spans="2:3" x14ac:dyDescent="0.25">
      <c r="B374" s="522"/>
      <c r="C374" s="150" t="s">
        <v>1157</v>
      </c>
    </row>
    <row r="375" spans="2:3" x14ac:dyDescent="0.25">
      <c r="B375" s="522"/>
      <c r="C375" s="150" t="s">
        <v>1087</v>
      </c>
    </row>
    <row r="376" spans="2:3" x14ac:dyDescent="0.25">
      <c r="B376" s="522"/>
      <c r="C376" s="150" t="s">
        <v>1088</v>
      </c>
    </row>
    <row r="377" spans="2:3" x14ac:dyDescent="0.25">
      <c r="B377" s="522"/>
      <c r="C377" s="150" t="s">
        <v>1158</v>
      </c>
    </row>
    <row r="378" spans="2:3" x14ac:dyDescent="0.25">
      <c r="B378" s="522"/>
      <c r="C378" s="142" t="s">
        <v>1159</v>
      </c>
    </row>
    <row r="379" spans="2:3" x14ac:dyDescent="0.25">
      <c r="B379" s="522"/>
      <c r="C379" s="142" t="s">
        <v>1090</v>
      </c>
    </row>
    <row r="380" spans="2:3" x14ac:dyDescent="0.25">
      <c r="B380" s="522"/>
      <c r="C380" s="151" t="s">
        <v>1181</v>
      </c>
    </row>
    <row r="381" spans="2:3" x14ac:dyDescent="0.25">
      <c r="B381" s="522"/>
      <c r="C381" s="151" t="s">
        <v>1182</v>
      </c>
    </row>
    <row r="382" spans="2:3" x14ac:dyDescent="0.25">
      <c r="B382" s="522"/>
      <c r="C382" s="151" t="s">
        <v>1093</v>
      </c>
    </row>
    <row r="383" spans="2:3" x14ac:dyDescent="0.25">
      <c r="B383" s="522"/>
      <c r="C383" s="142" t="s">
        <v>76</v>
      </c>
    </row>
    <row r="384" spans="2:3" x14ac:dyDescent="0.25">
      <c r="B384" s="522"/>
      <c r="C384" s="142" t="s">
        <v>1183</v>
      </c>
    </row>
    <row r="385" spans="2:3" x14ac:dyDescent="0.25">
      <c r="B385" s="522"/>
      <c r="C385" s="142" t="s">
        <v>1102</v>
      </c>
    </row>
    <row r="386" spans="2:3" x14ac:dyDescent="0.25">
      <c r="B386" s="522"/>
      <c r="C386" s="151" t="s">
        <v>1173</v>
      </c>
    </row>
    <row r="387" spans="2:3" x14ac:dyDescent="0.25">
      <c r="B387" s="522"/>
      <c r="C387" s="151" t="s">
        <v>1174</v>
      </c>
    </row>
    <row r="388" spans="2:3" x14ac:dyDescent="0.25">
      <c r="B388" s="522"/>
      <c r="C388" s="151" t="s">
        <v>1175</v>
      </c>
    </row>
    <row r="389" spans="2:3" x14ac:dyDescent="0.25">
      <c r="B389" s="522"/>
      <c r="C389" s="142" t="s">
        <v>1106</v>
      </c>
    </row>
    <row r="390" spans="2:3" x14ac:dyDescent="0.25">
      <c r="B390" s="522"/>
      <c r="C390" s="142" t="s">
        <v>1102</v>
      </c>
    </row>
    <row r="391" spans="2:3" x14ac:dyDescent="0.25">
      <c r="B391" s="522"/>
      <c r="C391" s="151" t="s">
        <v>1176</v>
      </c>
    </row>
    <row r="392" spans="2:3" x14ac:dyDescent="0.25">
      <c r="B392" s="522"/>
      <c r="C392" s="151" t="s">
        <v>1177</v>
      </c>
    </row>
    <row r="393" spans="2:3" x14ac:dyDescent="0.25">
      <c r="B393" s="522"/>
      <c r="C393" s="151" t="s">
        <v>1178</v>
      </c>
    </row>
    <row r="394" spans="2:3" x14ac:dyDescent="0.25">
      <c r="B394" s="522"/>
      <c r="C394" s="142" t="s">
        <v>1106</v>
      </c>
    </row>
    <row r="395" spans="2:3" x14ac:dyDescent="0.25">
      <c r="B395" s="522"/>
      <c r="C395" s="142" t="s">
        <v>1184</v>
      </c>
    </row>
    <row r="396" spans="2:3" x14ac:dyDescent="0.25">
      <c r="B396" s="522"/>
      <c r="C396" s="150" t="s">
        <v>1109</v>
      </c>
    </row>
    <row r="397" spans="2:3" x14ac:dyDescent="0.25">
      <c r="B397" s="522"/>
      <c r="C397" s="150" t="s">
        <v>1161</v>
      </c>
    </row>
    <row r="398" spans="2:3" x14ac:dyDescent="0.25">
      <c r="B398" s="522"/>
      <c r="C398" s="150" t="s">
        <v>1162</v>
      </c>
    </row>
    <row r="399" spans="2:3" x14ac:dyDescent="0.25">
      <c r="B399" s="522"/>
      <c r="C399" s="150" t="s">
        <v>1163</v>
      </c>
    </row>
    <row r="400" spans="2:3" x14ac:dyDescent="0.25">
      <c r="B400" s="522"/>
      <c r="C400" s="141"/>
    </row>
    <row r="401" spans="2:3" ht="18.75" x14ac:dyDescent="0.3">
      <c r="B401" s="522"/>
      <c r="C401" s="152" t="s">
        <v>1185</v>
      </c>
    </row>
    <row r="402" spans="2:3" x14ac:dyDescent="0.25">
      <c r="B402" s="522"/>
      <c r="C402" s="150" t="s">
        <v>1186</v>
      </c>
    </row>
    <row r="403" spans="2:3" ht="30" x14ac:dyDescent="0.25">
      <c r="B403" s="522"/>
      <c r="C403" s="150" t="s">
        <v>1187</v>
      </c>
    </row>
    <row r="404" spans="2:3" ht="30" x14ac:dyDescent="0.25">
      <c r="B404" s="522"/>
      <c r="C404" s="150" t="s">
        <v>1285</v>
      </c>
    </row>
    <row r="405" spans="2:3" ht="15" customHeight="1" x14ac:dyDescent="0.25">
      <c r="B405" s="522"/>
      <c r="C405" s="150" t="s">
        <v>1188</v>
      </c>
    </row>
    <row r="408" spans="2:3" ht="18.75" x14ac:dyDescent="0.3">
      <c r="B408" s="86"/>
      <c r="C408" s="18" t="s">
        <v>1981</v>
      </c>
    </row>
    <row r="409" spans="2:3" x14ac:dyDescent="0.25">
      <c r="B409" s="86"/>
    </row>
    <row r="410" spans="2:3" x14ac:dyDescent="0.25">
      <c r="B410" s="86"/>
      <c r="C410" s="19" t="s">
        <v>1982</v>
      </c>
    </row>
    <row r="411" spans="2:3" ht="45" x14ac:dyDescent="0.25">
      <c r="B411" s="86"/>
      <c r="C411" s="47" t="s">
        <v>1189</v>
      </c>
    </row>
    <row r="412" spans="2:3" x14ac:dyDescent="0.25">
      <c r="B412" s="86"/>
    </row>
    <row r="413" spans="2:3" x14ac:dyDescent="0.25">
      <c r="B413" s="86"/>
      <c r="C413" s="17" t="s">
        <v>1983</v>
      </c>
    </row>
    <row r="414" spans="2:3" ht="45" x14ac:dyDescent="0.25">
      <c r="B414" s="86"/>
      <c r="C414" s="47" t="s">
        <v>1190</v>
      </c>
    </row>
    <row r="415" spans="2:3" x14ac:dyDescent="0.25">
      <c r="B415" s="86"/>
    </row>
    <row r="416" spans="2:3" x14ac:dyDescent="0.25">
      <c r="B416" s="86"/>
      <c r="C416" s="17" t="s">
        <v>1984</v>
      </c>
    </row>
    <row r="417" spans="2:3" ht="45" x14ac:dyDescent="0.25">
      <c r="B417" s="86"/>
      <c r="C417" s="47" t="s">
        <v>1191</v>
      </c>
    </row>
    <row r="418" spans="2:3" x14ac:dyDescent="0.25">
      <c r="B418" s="86"/>
    </row>
    <row r="419" spans="2:3" x14ac:dyDescent="0.25">
      <c r="B419" s="86"/>
      <c r="C419" s="17" t="s">
        <v>1985</v>
      </c>
    </row>
    <row r="420" spans="2:3" ht="30" x14ac:dyDescent="0.25">
      <c r="B420" s="86"/>
      <c r="C420" s="47" t="s">
        <v>1192</v>
      </c>
    </row>
    <row r="421" spans="2:3" ht="30" x14ac:dyDescent="0.25">
      <c r="B421" s="86"/>
      <c r="C421" s="47" t="s">
        <v>1193</v>
      </c>
    </row>
    <row r="422" spans="2:3" ht="15" customHeight="1" x14ac:dyDescent="0.25">
      <c r="B422" s="86"/>
      <c r="C422" s="47" t="s">
        <v>1194</v>
      </c>
    </row>
    <row r="423" spans="2:3" x14ac:dyDescent="0.25">
      <c r="B423" s="86"/>
    </row>
    <row r="424" spans="2:3" x14ac:dyDescent="0.25">
      <c r="B424" s="86"/>
      <c r="C424" s="17" t="s">
        <v>1986</v>
      </c>
    </row>
    <row r="425" spans="2:3" ht="30" x14ac:dyDescent="0.25">
      <c r="B425" s="86"/>
      <c r="C425" s="47" t="s">
        <v>1673</v>
      </c>
    </row>
    <row r="426" spans="2:3" ht="45" x14ac:dyDescent="0.25">
      <c r="B426" s="86"/>
      <c r="C426" s="47" t="s">
        <v>1617</v>
      </c>
    </row>
    <row r="427" spans="2:3" x14ac:dyDescent="0.25">
      <c r="B427" s="86"/>
    </row>
    <row r="428" spans="2:3" x14ac:dyDescent="0.25">
      <c r="B428" s="86"/>
      <c r="C428" s="17" t="s">
        <v>1916</v>
      </c>
    </row>
    <row r="429" spans="2:3" ht="45" x14ac:dyDescent="0.25">
      <c r="B429" s="86"/>
      <c r="C429" s="47" t="s">
        <v>1195</v>
      </c>
    </row>
    <row r="430" spans="2:3" ht="60" x14ac:dyDescent="0.25">
      <c r="B430" s="86"/>
      <c r="C430" s="47" t="s">
        <v>1196</v>
      </c>
    </row>
    <row r="431" spans="2:3" x14ac:dyDescent="0.25">
      <c r="B431" s="86"/>
      <c r="C431" t="s">
        <v>1197</v>
      </c>
    </row>
    <row r="432" spans="2:3" x14ac:dyDescent="0.25">
      <c r="B432" s="86"/>
    </row>
    <row r="433" spans="2:10" x14ac:dyDescent="0.25">
      <c r="B433" s="86"/>
      <c r="C433" t="s">
        <v>1198</v>
      </c>
    </row>
    <row r="434" spans="2:10" x14ac:dyDescent="0.25">
      <c r="B434" s="86"/>
      <c r="C434" t="s">
        <v>63</v>
      </c>
    </row>
    <row r="435" spans="2:10" x14ac:dyDescent="0.25">
      <c r="B435" s="86"/>
      <c r="C435" t="s">
        <v>1199</v>
      </c>
    </row>
    <row r="436" spans="2:10" x14ac:dyDescent="0.25">
      <c r="B436" s="86"/>
      <c r="C436" t="s">
        <v>1200</v>
      </c>
    </row>
    <row r="437" spans="2:10" x14ac:dyDescent="0.25">
      <c r="B437" s="86"/>
      <c r="C437" t="s">
        <v>1201</v>
      </c>
    </row>
    <row r="438" spans="2:10" x14ac:dyDescent="0.25">
      <c r="B438" s="86"/>
      <c r="C438" t="s">
        <v>1202</v>
      </c>
    </row>
    <row r="439" spans="2:10" x14ac:dyDescent="0.25">
      <c r="B439" s="86"/>
      <c r="C439" t="s">
        <v>1203</v>
      </c>
    </row>
    <row r="440" spans="2:10" x14ac:dyDescent="0.25">
      <c r="B440" s="86"/>
      <c r="C440" t="s">
        <v>1204</v>
      </c>
    </row>
    <row r="441" spans="2:10" x14ac:dyDescent="0.25">
      <c r="B441" s="86"/>
    </row>
    <row r="442" spans="2:10" ht="30" x14ac:dyDescent="0.25">
      <c r="B442" s="86"/>
      <c r="C442" s="47" t="s">
        <v>1205</v>
      </c>
    </row>
    <row r="443" spans="2:10" x14ac:dyDescent="0.25">
      <c r="B443" s="86"/>
    </row>
    <row r="444" spans="2:10" x14ac:dyDescent="0.25">
      <c r="B444" s="86"/>
      <c r="C444" s="17" t="s">
        <v>1917</v>
      </c>
    </row>
    <row r="445" spans="2:10" x14ac:dyDescent="0.25">
      <c r="B445" s="86"/>
      <c r="C445" s="17"/>
    </row>
    <row r="446" spans="2:10" x14ac:dyDescent="0.25">
      <c r="B446" s="86"/>
      <c r="C446" s="93" t="s">
        <v>1798</v>
      </c>
      <c r="D446" s="92"/>
      <c r="E446" s="92"/>
      <c r="F446" s="92"/>
      <c r="G446" s="92"/>
      <c r="H446" s="92"/>
      <c r="I446" s="92"/>
      <c r="J446" s="92"/>
    </row>
    <row r="447" spans="2:10" x14ac:dyDescent="0.25">
      <c r="B447" s="86"/>
      <c r="C447" s="92" t="s">
        <v>2264</v>
      </c>
      <c r="D447" s="92"/>
      <c r="E447" s="92"/>
      <c r="F447" s="92"/>
      <c r="G447" s="92"/>
      <c r="H447" s="92"/>
      <c r="I447" s="92"/>
      <c r="J447" s="92"/>
    </row>
    <row r="448" spans="2:10" x14ac:dyDescent="0.25">
      <c r="B448" s="86"/>
      <c r="C448" s="92" t="s">
        <v>2265</v>
      </c>
      <c r="D448" s="92"/>
      <c r="E448" s="92"/>
      <c r="F448" s="92"/>
      <c r="G448" s="92"/>
      <c r="H448" s="92"/>
      <c r="I448" s="92"/>
      <c r="J448" s="92"/>
    </row>
    <row r="449" spans="2:12" x14ac:dyDescent="0.25">
      <c r="B449" s="86"/>
      <c r="C449" s="92" t="s">
        <v>2266</v>
      </c>
      <c r="D449" s="92"/>
      <c r="E449" s="92"/>
      <c r="F449" s="92"/>
      <c r="G449" s="92"/>
      <c r="H449" s="92"/>
      <c r="I449" s="92"/>
      <c r="J449" s="92"/>
    </row>
    <row r="450" spans="2:12" x14ac:dyDescent="0.25">
      <c r="B450" s="86"/>
      <c r="C450" s="92" t="s">
        <v>2267</v>
      </c>
      <c r="D450" s="92"/>
      <c r="E450" s="92"/>
      <c r="F450" s="92"/>
      <c r="G450" s="92"/>
      <c r="H450" s="92"/>
      <c r="I450" s="92"/>
      <c r="J450" s="92"/>
    </row>
    <row r="451" spans="2:12" x14ac:dyDescent="0.25">
      <c r="B451" s="86"/>
      <c r="C451" s="92" t="s">
        <v>2268</v>
      </c>
      <c r="D451" s="92"/>
      <c r="E451" s="92"/>
      <c r="F451" s="92"/>
      <c r="G451" s="92"/>
      <c r="H451" s="92"/>
      <c r="I451" s="92"/>
      <c r="J451" s="92"/>
    </row>
    <row r="452" spans="2:12" x14ac:dyDescent="0.25">
      <c r="B452" s="86"/>
      <c r="C452" s="92" t="s">
        <v>2269</v>
      </c>
      <c r="D452" s="92"/>
      <c r="E452" s="92"/>
      <c r="F452" s="92"/>
      <c r="G452" s="92"/>
      <c r="H452" s="92"/>
      <c r="I452" s="92"/>
      <c r="J452" s="92"/>
    </row>
    <row r="453" spans="2:12" x14ac:dyDescent="0.25">
      <c r="B453" s="86"/>
      <c r="C453" s="92" t="s">
        <v>2270</v>
      </c>
      <c r="D453" s="92"/>
      <c r="E453" s="92"/>
      <c r="F453" s="92"/>
      <c r="G453" s="92"/>
      <c r="H453" s="92"/>
      <c r="I453" s="92"/>
      <c r="J453" s="92"/>
    </row>
    <row r="454" spans="2:12" x14ac:dyDescent="0.25">
      <c r="B454" s="86"/>
      <c r="C454" s="92" t="s">
        <v>2272</v>
      </c>
      <c r="D454" s="92"/>
      <c r="E454" s="92"/>
      <c r="F454" s="92"/>
      <c r="G454" s="92"/>
      <c r="H454" s="92"/>
      <c r="I454" s="92"/>
      <c r="J454" s="92"/>
    </row>
    <row r="455" spans="2:12" x14ac:dyDescent="0.25">
      <c r="B455" s="86"/>
      <c r="C455" s="92" t="s">
        <v>2271</v>
      </c>
      <c r="D455" s="92"/>
      <c r="E455" s="92"/>
      <c r="F455" s="92"/>
      <c r="G455" s="92"/>
      <c r="H455" s="92"/>
      <c r="I455" s="92"/>
      <c r="J455" s="92"/>
    </row>
    <row r="456" spans="2:12" x14ac:dyDescent="0.25">
      <c r="B456" s="86"/>
      <c r="C456" s="17"/>
    </row>
    <row r="457" spans="2:12" x14ac:dyDescent="0.25">
      <c r="B457" s="86"/>
      <c r="C457" s="17" t="s">
        <v>2253</v>
      </c>
      <c r="E457" s="17"/>
      <c r="F457" s="17"/>
      <c r="G457" s="17"/>
      <c r="H457" s="17"/>
      <c r="L457" s="17" t="s">
        <v>2295</v>
      </c>
    </row>
    <row r="458" spans="2:12" ht="60" x14ac:dyDescent="0.25">
      <c r="B458" s="86"/>
      <c r="C458" s="47" t="s">
        <v>1206</v>
      </c>
      <c r="E458" s="245"/>
      <c r="F458" s="245"/>
      <c r="G458" s="245"/>
      <c r="H458" s="245"/>
    </row>
    <row r="459" spans="2:12" x14ac:dyDescent="0.25">
      <c r="B459" s="86"/>
      <c r="C459" s="47" t="s">
        <v>1197</v>
      </c>
      <c r="E459" s="245"/>
      <c r="L459" s="17" t="s">
        <v>2296</v>
      </c>
    </row>
    <row r="460" spans="2:12" ht="30" x14ac:dyDescent="0.25">
      <c r="B460" s="86"/>
      <c r="C460" s="47" t="s">
        <v>2383</v>
      </c>
      <c r="E460" s="245"/>
      <c r="F460" s="245"/>
      <c r="G460" s="245"/>
      <c r="H460" s="245"/>
    </row>
    <row r="461" spans="2:12" ht="45" x14ac:dyDescent="0.25">
      <c r="B461" s="86"/>
      <c r="C461" s="47" t="s">
        <v>1207</v>
      </c>
      <c r="E461" s="245"/>
      <c r="F461" s="245"/>
      <c r="G461" s="245"/>
      <c r="H461" s="245"/>
    </row>
    <row r="462" spans="2:12" x14ac:dyDescent="0.25">
      <c r="B462" s="86"/>
    </row>
    <row r="463" spans="2:12" ht="15" customHeight="1" x14ac:dyDescent="0.25">
      <c r="B463" s="86"/>
      <c r="C463" s="17" t="s">
        <v>1987</v>
      </c>
      <c r="E463" s="245"/>
    </row>
    <row r="464" spans="2:12" ht="30" x14ac:dyDescent="0.25">
      <c r="B464" s="86"/>
      <c r="C464" s="47" t="s">
        <v>1799</v>
      </c>
      <c r="E464" s="245"/>
      <c r="F464" s="245"/>
      <c r="G464" s="245"/>
      <c r="H464" s="245"/>
    </row>
    <row r="465" spans="2:12" x14ac:dyDescent="0.25">
      <c r="B465" s="86"/>
      <c r="E465" s="245"/>
    </row>
    <row r="466" spans="2:12" x14ac:dyDescent="0.25">
      <c r="B466" s="86"/>
      <c r="C466" t="s">
        <v>1674</v>
      </c>
      <c r="E466" s="245"/>
    </row>
    <row r="467" spans="2:12" ht="30" x14ac:dyDescent="0.25">
      <c r="B467" s="86"/>
      <c r="C467" s="47" t="s">
        <v>1788</v>
      </c>
      <c r="E467" s="245"/>
      <c r="F467" s="245"/>
      <c r="G467" s="245"/>
      <c r="H467" s="245"/>
    </row>
    <row r="468" spans="2:12" ht="30" x14ac:dyDescent="0.25">
      <c r="B468" s="86"/>
      <c r="C468" s="47" t="s">
        <v>1675</v>
      </c>
      <c r="E468" s="245"/>
      <c r="F468" s="245"/>
      <c r="G468" s="245"/>
      <c r="H468" s="245"/>
    </row>
    <row r="469" spans="2:12" x14ac:dyDescent="0.25">
      <c r="B469" s="86"/>
      <c r="E469" s="245"/>
    </row>
    <row r="470" spans="2:12" x14ac:dyDescent="0.25">
      <c r="B470" s="86"/>
      <c r="C470" t="s">
        <v>1676</v>
      </c>
    </row>
    <row r="471" spans="2:12" x14ac:dyDescent="0.25">
      <c r="B471" s="86"/>
      <c r="E471" s="247"/>
    </row>
    <row r="472" spans="2:12" x14ac:dyDescent="0.25">
      <c r="B472" s="86"/>
      <c r="C472" s="17" t="s">
        <v>1920</v>
      </c>
      <c r="E472" s="247"/>
    </row>
    <row r="473" spans="2:12" x14ac:dyDescent="0.25">
      <c r="B473" s="86"/>
      <c r="C473" t="s">
        <v>1209</v>
      </c>
      <c r="L473" s="17" t="s">
        <v>2297</v>
      </c>
    </row>
    <row r="474" spans="2:12" ht="30" x14ac:dyDescent="0.25">
      <c r="B474" s="86"/>
      <c r="C474" s="47" t="s">
        <v>1210</v>
      </c>
      <c r="E474" s="245"/>
      <c r="F474" s="245"/>
      <c r="G474" s="245"/>
      <c r="H474" s="245"/>
    </row>
    <row r="475" spans="2:12" ht="30" x14ac:dyDescent="0.25">
      <c r="B475" s="86"/>
      <c r="C475" s="47" t="s">
        <v>1211</v>
      </c>
      <c r="E475" s="245"/>
      <c r="F475" s="245"/>
      <c r="G475" s="245"/>
      <c r="H475" s="245"/>
      <c r="I475" s="245"/>
    </row>
    <row r="476" spans="2:12" x14ac:dyDescent="0.25">
      <c r="B476" s="86"/>
      <c r="C476" t="s">
        <v>1213</v>
      </c>
      <c r="E476" s="245"/>
      <c r="F476" s="245"/>
      <c r="G476" s="245"/>
      <c r="H476" s="245"/>
    </row>
    <row r="477" spans="2:12" x14ac:dyDescent="0.25">
      <c r="B477" s="86"/>
      <c r="C477" s="20" t="s">
        <v>74</v>
      </c>
      <c r="E477" s="245"/>
      <c r="F477" s="245"/>
      <c r="G477" s="245"/>
      <c r="H477" s="245"/>
    </row>
    <row r="478" spans="2:12" ht="15" customHeight="1" x14ac:dyDescent="0.25">
      <c r="B478" s="86"/>
      <c r="C478" s="20" t="s">
        <v>75</v>
      </c>
      <c r="E478" s="245"/>
    </row>
    <row r="479" spans="2:12" x14ac:dyDescent="0.25">
      <c r="B479" s="86"/>
      <c r="C479" s="20" t="s">
        <v>76</v>
      </c>
      <c r="E479" s="245"/>
    </row>
    <row r="480" spans="2:12" ht="15" customHeight="1" x14ac:dyDescent="0.25">
      <c r="B480" s="86"/>
      <c r="E480" s="245"/>
    </row>
    <row r="481" spans="2:12" ht="15" customHeight="1" x14ac:dyDescent="0.25">
      <c r="B481" s="86"/>
      <c r="C481" t="s">
        <v>1215</v>
      </c>
      <c r="E481" s="247"/>
      <c r="G481" s="245"/>
      <c r="H481" s="245"/>
    </row>
    <row r="482" spans="2:12" ht="15" customHeight="1" x14ac:dyDescent="0.25">
      <c r="B482" s="86"/>
      <c r="E482" s="247"/>
      <c r="G482" s="245"/>
      <c r="H482" s="245"/>
    </row>
    <row r="483" spans="2:12" ht="30" customHeight="1" x14ac:dyDescent="0.25">
      <c r="B483" s="86"/>
      <c r="C483" s="47" t="s">
        <v>1217</v>
      </c>
      <c r="E483" s="343"/>
      <c r="F483" s="245"/>
      <c r="G483" s="245"/>
      <c r="H483" s="245"/>
    </row>
    <row r="484" spans="2:12" ht="15" customHeight="1" x14ac:dyDescent="0.25">
      <c r="B484" s="86"/>
      <c r="E484" s="343"/>
      <c r="F484" s="245"/>
      <c r="G484" s="245"/>
      <c r="H484" s="245"/>
    </row>
    <row r="485" spans="2:12" ht="15" customHeight="1" x14ac:dyDescent="0.25">
      <c r="B485" s="86"/>
      <c r="C485" t="s">
        <v>1290</v>
      </c>
      <c r="E485" s="343"/>
      <c r="F485" s="245"/>
      <c r="G485" s="245"/>
      <c r="H485" s="245"/>
    </row>
    <row r="486" spans="2:12" x14ac:dyDescent="0.25">
      <c r="B486" s="86"/>
      <c r="C486" t="s">
        <v>1218</v>
      </c>
      <c r="E486" s="247"/>
      <c r="F486" s="245"/>
      <c r="G486" s="245"/>
      <c r="H486" s="245"/>
    </row>
    <row r="487" spans="2:12" x14ac:dyDescent="0.25">
      <c r="B487" s="86"/>
      <c r="E487" s="247"/>
      <c r="F487" s="245"/>
      <c r="G487" s="245"/>
      <c r="H487" s="245"/>
      <c r="L487" s="17" t="s">
        <v>2298</v>
      </c>
    </row>
    <row r="488" spans="2:12" x14ac:dyDescent="0.25">
      <c r="B488" s="86"/>
      <c r="C488" s="17"/>
      <c r="E488" s="247"/>
      <c r="F488" s="245"/>
      <c r="G488" s="245"/>
      <c r="H488" s="245"/>
    </row>
    <row r="489" spans="2:12" x14ac:dyDescent="0.25">
      <c r="B489" s="86"/>
      <c r="C489" s="47"/>
      <c r="E489" s="247"/>
      <c r="F489" s="245"/>
      <c r="G489" s="245"/>
      <c r="H489" s="245"/>
    </row>
    <row r="490" spans="2:12" x14ac:dyDescent="0.25">
      <c r="B490" s="86"/>
      <c r="E490" s="247"/>
      <c r="F490" s="247"/>
      <c r="G490" s="247"/>
      <c r="H490" s="247"/>
      <c r="I490" s="247"/>
      <c r="J490" s="247"/>
    </row>
    <row r="491" spans="2:12" x14ac:dyDescent="0.25">
      <c r="B491" s="86"/>
      <c r="E491" s="133"/>
    </row>
    <row r="492" spans="2:12" x14ac:dyDescent="0.25">
      <c r="B492" s="86"/>
    </row>
    <row r="493" spans="2:12" x14ac:dyDescent="0.25">
      <c r="B493" s="86"/>
    </row>
    <row r="494" spans="2:12" x14ac:dyDescent="0.25">
      <c r="B494" s="86"/>
    </row>
    <row r="495" spans="2:12" x14ac:dyDescent="0.25">
      <c r="B495" s="86"/>
    </row>
    <row r="496" spans="2:12" x14ac:dyDescent="0.25">
      <c r="B496" s="86"/>
    </row>
    <row r="497" spans="2:8" x14ac:dyDescent="0.25">
      <c r="B497" s="86"/>
    </row>
    <row r="498" spans="2:8" x14ac:dyDescent="0.25">
      <c r="B498" s="86"/>
    </row>
    <row r="499" spans="2:8" x14ac:dyDescent="0.25">
      <c r="B499" s="86"/>
      <c r="E499" s="247"/>
      <c r="F499" s="245"/>
      <c r="G499" s="245"/>
      <c r="H499" s="245"/>
    </row>
    <row r="500" spans="2:8" x14ac:dyDescent="0.25">
      <c r="B500" s="86"/>
      <c r="E500" s="247"/>
      <c r="F500" s="245"/>
      <c r="G500" s="245"/>
      <c r="H500" s="245"/>
    </row>
    <row r="501" spans="2:8" x14ac:dyDescent="0.25">
      <c r="B501" s="86"/>
    </row>
    <row r="502" spans="2:8" x14ac:dyDescent="0.25">
      <c r="B502" s="86"/>
    </row>
    <row r="503" spans="2:8" x14ac:dyDescent="0.25">
      <c r="B503" s="86"/>
    </row>
    <row r="504" spans="2:8" x14ac:dyDescent="0.25">
      <c r="B504" s="86"/>
    </row>
    <row r="505" spans="2:8" x14ac:dyDescent="0.25">
      <c r="B505" s="86"/>
    </row>
    <row r="506" spans="2:8" x14ac:dyDescent="0.25">
      <c r="B506" s="86"/>
    </row>
    <row r="507" spans="2:8" x14ac:dyDescent="0.25">
      <c r="B507" s="86"/>
    </row>
    <row r="508" spans="2:8" x14ac:dyDescent="0.25">
      <c r="B508" s="86"/>
      <c r="C508" s="156"/>
    </row>
    <row r="509" spans="2:8" x14ac:dyDescent="0.25">
      <c r="B509" s="86"/>
    </row>
    <row r="510" spans="2:8" x14ac:dyDescent="0.25">
      <c r="B510" s="86"/>
      <c r="C510" s="17" t="s">
        <v>1921</v>
      </c>
    </row>
    <row r="511" spans="2:8" x14ac:dyDescent="0.25">
      <c r="B511" s="86"/>
      <c r="C511" s="17" t="s">
        <v>1922</v>
      </c>
    </row>
    <row r="512" spans="2:8" ht="30" x14ac:dyDescent="0.25">
      <c r="B512" s="86"/>
      <c r="C512" s="47" t="s">
        <v>1219</v>
      </c>
    </row>
    <row r="513" spans="2:3" x14ac:dyDescent="0.25">
      <c r="B513" s="86"/>
      <c r="C513" t="s">
        <v>1220</v>
      </c>
    </row>
    <row r="514" spans="2:3" ht="45" x14ac:dyDescent="0.25">
      <c r="B514" s="86"/>
      <c r="C514" s="47" t="s">
        <v>1291</v>
      </c>
    </row>
    <row r="515" spans="2:3" ht="30" x14ac:dyDescent="0.25">
      <c r="B515" s="86"/>
      <c r="C515" s="47" t="s">
        <v>1292</v>
      </c>
    </row>
    <row r="516" spans="2:3" x14ac:dyDescent="0.25">
      <c r="B516" s="86"/>
      <c r="C516" s="47" t="s">
        <v>1221</v>
      </c>
    </row>
    <row r="517" spans="2:3" x14ac:dyDescent="0.25">
      <c r="B517" s="86"/>
    </row>
    <row r="518" spans="2:3" x14ac:dyDescent="0.25">
      <c r="B518" s="86"/>
      <c r="C518" t="s">
        <v>1222</v>
      </c>
    </row>
    <row r="519" spans="2:3" x14ac:dyDescent="0.25">
      <c r="B519" s="86"/>
    </row>
    <row r="520" spans="2:3" x14ac:dyDescent="0.25">
      <c r="B520" s="86"/>
      <c r="C520" s="17" t="s">
        <v>1923</v>
      </c>
    </row>
    <row r="521" spans="2:3" ht="30" x14ac:dyDescent="0.25">
      <c r="B521" s="86"/>
      <c r="C521" s="47" t="s">
        <v>2043</v>
      </c>
    </row>
    <row r="522" spans="2:3" x14ac:dyDescent="0.25">
      <c r="B522" s="86"/>
      <c r="C522" t="s">
        <v>1223</v>
      </c>
    </row>
    <row r="523" spans="2:3" ht="60" x14ac:dyDescent="0.25">
      <c r="B523" s="86"/>
      <c r="C523" s="47" t="s">
        <v>2044</v>
      </c>
    </row>
    <row r="524" spans="2:3" ht="30" x14ac:dyDescent="0.25">
      <c r="B524" s="86"/>
      <c r="C524" s="47" t="s">
        <v>1293</v>
      </c>
    </row>
    <row r="525" spans="2:3" x14ac:dyDescent="0.25">
      <c r="B525" s="86"/>
      <c r="C525" t="s">
        <v>1224</v>
      </c>
    </row>
    <row r="526" spans="2:3" x14ac:dyDescent="0.25">
      <c r="B526" s="86"/>
    </row>
    <row r="527" spans="2:3" x14ac:dyDescent="0.25">
      <c r="B527" s="86"/>
      <c r="C527" s="17" t="s">
        <v>1924</v>
      </c>
    </row>
    <row r="528" spans="2:3" ht="30" x14ac:dyDescent="0.25">
      <c r="B528" s="86"/>
      <c r="C528" s="47" t="s">
        <v>1225</v>
      </c>
    </row>
    <row r="529" spans="2:3" x14ac:dyDescent="0.25">
      <c r="B529" s="86"/>
    </row>
    <row r="530" spans="2:3" x14ac:dyDescent="0.25">
      <c r="B530" s="86"/>
      <c r="C530" s="523" t="s">
        <v>1294</v>
      </c>
    </row>
    <row r="531" spans="2:3" x14ac:dyDescent="0.25">
      <c r="B531" s="86"/>
      <c r="C531" s="523"/>
    </row>
    <row r="532" spans="2:3" x14ac:dyDescent="0.25">
      <c r="B532" s="86"/>
      <c r="C532" s="523"/>
    </row>
    <row r="533" spans="2:3" x14ac:dyDescent="0.25">
      <c r="B533" s="86"/>
      <c r="C533" s="524" t="s">
        <v>1295</v>
      </c>
    </row>
    <row r="534" spans="2:3" x14ac:dyDescent="0.25">
      <c r="B534" s="86"/>
      <c r="C534" s="524"/>
    </row>
    <row r="535" spans="2:3" x14ac:dyDescent="0.25">
      <c r="B535" s="86"/>
      <c r="C535" s="524"/>
    </row>
    <row r="536" spans="2:3" x14ac:dyDescent="0.25">
      <c r="B536" s="86"/>
      <c r="C536" s="524"/>
    </row>
    <row r="537" spans="2:3" x14ac:dyDescent="0.25">
      <c r="B537" s="86"/>
      <c r="C537" s="524"/>
    </row>
    <row r="538" spans="2:3" x14ac:dyDescent="0.25">
      <c r="B538" s="86"/>
      <c r="C538" s="524"/>
    </row>
    <row r="539" spans="2:3" x14ac:dyDescent="0.25">
      <c r="B539" s="86"/>
      <c r="C539" s="524"/>
    </row>
    <row r="540" spans="2:3" x14ac:dyDescent="0.25">
      <c r="B540" s="86"/>
      <c r="C540" s="524"/>
    </row>
    <row r="541" spans="2:3" x14ac:dyDescent="0.25">
      <c r="B541" s="86"/>
      <c r="C541" s="521" t="s">
        <v>1296</v>
      </c>
    </row>
    <row r="542" spans="2:3" x14ac:dyDescent="0.25">
      <c r="B542" s="86"/>
      <c r="C542" s="521"/>
    </row>
    <row r="543" spans="2:3" x14ac:dyDescent="0.25">
      <c r="B543" s="86"/>
      <c r="C543" s="521"/>
    </row>
    <row r="544" spans="2:3" x14ac:dyDescent="0.25">
      <c r="B544" s="86"/>
      <c r="C544" s="521"/>
    </row>
    <row r="545" spans="2:3" x14ac:dyDescent="0.25">
      <c r="B545" s="86"/>
      <c r="C545" s="521"/>
    </row>
    <row r="546" spans="2:3" x14ac:dyDescent="0.25">
      <c r="B546" s="86"/>
      <c r="C546" s="521"/>
    </row>
    <row r="547" spans="2:3" x14ac:dyDescent="0.25">
      <c r="B547" s="86"/>
      <c r="C547" s="521"/>
    </row>
    <row r="548" spans="2:3" x14ac:dyDescent="0.25">
      <c r="B548" s="86"/>
      <c r="C548" s="521"/>
    </row>
    <row r="549" spans="2:3" x14ac:dyDescent="0.25">
      <c r="B549" s="86"/>
      <c r="C549" s="521"/>
    </row>
    <row r="550" spans="2:3" x14ac:dyDescent="0.25">
      <c r="B550" s="86"/>
      <c r="C550" s="521"/>
    </row>
    <row r="551" spans="2:3" x14ac:dyDescent="0.25">
      <c r="B551" s="86"/>
      <c r="C551" s="521"/>
    </row>
    <row r="552" spans="2:3" x14ac:dyDescent="0.25">
      <c r="B552" s="86"/>
      <c r="C552" s="521"/>
    </row>
    <row r="553" spans="2:3" x14ac:dyDescent="0.25">
      <c r="B553" s="86"/>
      <c r="C553" s="521"/>
    </row>
    <row r="554" spans="2:3" x14ac:dyDescent="0.25">
      <c r="B554" s="86"/>
      <c r="C554" s="521"/>
    </row>
    <row r="555" spans="2:3" x14ac:dyDescent="0.25">
      <c r="B555" s="86"/>
      <c r="C555" s="521"/>
    </row>
    <row r="556" spans="2:3" x14ac:dyDescent="0.25">
      <c r="B556" s="86"/>
      <c r="C556" s="521"/>
    </row>
    <row r="557" spans="2:3" x14ac:dyDescent="0.25">
      <c r="B557" s="86"/>
      <c r="C557" s="521"/>
    </row>
    <row r="558" spans="2:3" x14ac:dyDescent="0.25">
      <c r="B558" s="86"/>
      <c r="C558" s="521"/>
    </row>
    <row r="559" spans="2:3" x14ac:dyDescent="0.25">
      <c r="B559" s="86"/>
    </row>
    <row r="560" spans="2:3" ht="45" x14ac:dyDescent="0.25">
      <c r="B560" s="86"/>
      <c r="C560" s="47" t="s">
        <v>1233</v>
      </c>
    </row>
    <row r="561" spans="2:3" x14ac:dyDescent="0.25">
      <c r="B561" s="86"/>
      <c r="C561" t="s">
        <v>1297</v>
      </c>
    </row>
    <row r="562" spans="2:3" x14ac:dyDescent="0.25">
      <c r="B562" s="86"/>
    </row>
    <row r="563" spans="2:3" x14ac:dyDescent="0.25">
      <c r="B563" s="86"/>
      <c r="C563" t="s">
        <v>1226</v>
      </c>
    </row>
    <row r="564" spans="2:3" ht="45" x14ac:dyDescent="0.25">
      <c r="B564" s="86"/>
      <c r="C564" s="47" t="s">
        <v>1234</v>
      </c>
    </row>
    <row r="565" spans="2:3" ht="30" x14ac:dyDescent="0.25">
      <c r="B565" s="86"/>
      <c r="C565" s="47" t="s">
        <v>1235</v>
      </c>
    </row>
    <row r="566" spans="2:3" x14ac:dyDescent="0.25">
      <c r="B566" s="86"/>
      <c r="C566" t="s">
        <v>1236</v>
      </c>
    </row>
    <row r="567" spans="2:3" x14ac:dyDescent="0.25">
      <c r="B567" s="86"/>
    </row>
    <row r="568" spans="2:3" x14ac:dyDescent="0.25">
      <c r="B568" s="86"/>
      <c r="C568" t="s">
        <v>1227</v>
      </c>
    </row>
    <row r="569" spans="2:3" x14ac:dyDescent="0.25">
      <c r="B569" s="86"/>
      <c r="C569" t="s">
        <v>1228</v>
      </c>
    </row>
    <row r="570" spans="2:3" x14ac:dyDescent="0.25">
      <c r="B570" s="86"/>
      <c r="C570" t="s">
        <v>1229</v>
      </c>
    </row>
    <row r="571" spans="2:3" x14ac:dyDescent="0.25">
      <c r="B571" s="86"/>
      <c r="C571" t="s">
        <v>1230</v>
      </c>
    </row>
    <row r="572" spans="2:3" x14ac:dyDescent="0.25">
      <c r="B572" s="86"/>
      <c r="C572" t="s">
        <v>1231</v>
      </c>
    </row>
    <row r="573" spans="2:3" ht="30" x14ac:dyDescent="0.25">
      <c r="B573" s="86"/>
      <c r="C573" s="47" t="s">
        <v>1232</v>
      </c>
    </row>
    <row r="574" spans="2:3" x14ac:dyDescent="0.25">
      <c r="B574" s="86"/>
    </row>
    <row r="575" spans="2:3" x14ac:dyDescent="0.25">
      <c r="B575" s="86"/>
      <c r="C575" s="17" t="s">
        <v>1925</v>
      </c>
    </row>
    <row r="576" spans="2:3" ht="30" x14ac:dyDescent="0.25">
      <c r="B576" s="86"/>
      <c r="C576" s="47" t="s">
        <v>1237</v>
      </c>
    </row>
    <row r="577" spans="2:3" x14ac:dyDescent="0.25">
      <c r="B577" s="86"/>
    </row>
    <row r="578" spans="2:3" x14ac:dyDescent="0.25">
      <c r="B578" s="86"/>
      <c r="C578" s="523" t="s">
        <v>1294</v>
      </c>
    </row>
    <row r="579" spans="2:3" x14ac:dyDescent="0.25">
      <c r="B579" s="86"/>
      <c r="C579" s="523"/>
    </row>
    <row r="580" spans="2:3" x14ac:dyDescent="0.25">
      <c r="B580" s="86"/>
      <c r="C580" s="523"/>
    </row>
    <row r="581" spans="2:3" x14ac:dyDescent="0.25">
      <c r="B581" s="86"/>
      <c r="C581" s="524" t="s">
        <v>1295</v>
      </c>
    </row>
    <row r="582" spans="2:3" x14ac:dyDescent="0.25">
      <c r="B582" s="86"/>
      <c r="C582" s="524"/>
    </row>
    <row r="583" spans="2:3" x14ac:dyDescent="0.25">
      <c r="B583" s="86"/>
      <c r="C583" s="524"/>
    </row>
    <row r="584" spans="2:3" x14ac:dyDescent="0.25">
      <c r="B584" s="86"/>
      <c r="C584" s="524"/>
    </row>
    <row r="585" spans="2:3" x14ac:dyDescent="0.25">
      <c r="B585" s="86"/>
      <c r="C585" s="524"/>
    </row>
    <row r="586" spans="2:3" x14ac:dyDescent="0.25">
      <c r="B586" s="86"/>
      <c r="C586" s="524"/>
    </row>
    <row r="587" spans="2:3" x14ac:dyDescent="0.25">
      <c r="B587" s="86"/>
      <c r="C587" s="524"/>
    </row>
    <row r="588" spans="2:3" x14ac:dyDescent="0.25">
      <c r="B588" s="86"/>
      <c r="C588" s="524"/>
    </row>
    <row r="589" spans="2:3" x14ac:dyDescent="0.25">
      <c r="B589" s="86"/>
      <c r="C589" s="521" t="s">
        <v>1298</v>
      </c>
    </row>
    <row r="590" spans="2:3" x14ac:dyDescent="0.25">
      <c r="B590" s="86"/>
      <c r="C590" s="521"/>
    </row>
    <row r="591" spans="2:3" x14ac:dyDescent="0.25">
      <c r="B591" s="86"/>
      <c r="C591" s="521"/>
    </row>
    <row r="592" spans="2:3" x14ac:dyDescent="0.25">
      <c r="B592" s="86"/>
      <c r="C592" s="521"/>
    </row>
    <row r="593" spans="2:3" x14ac:dyDescent="0.25">
      <c r="B593" s="86"/>
      <c r="C593" s="521"/>
    </row>
    <row r="594" spans="2:3" x14ac:dyDescent="0.25">
      <c r="B594" s="86"/>
      <c r="C594" s="521"/>
    </row>
    <row r="595" spans="2:3" x14ac:dyDescent="0.25">
      <c r="B595" s="86"/>
      <c r="C595" s="521"/>
    </row>
    <row r="596" spans="2:3" x14ac:dyDescent="0.25">
      <c r="B596" s="86"/>
      <c r="C596" s="521"/>
    </row>
    <row r="597" spans="2:3" x14ac:dyDescent="0.25">
      <c r="B597" s="86"/>
      <c r="C597" s="521"/>
    </row>
    <row r="598" spans="2:3" x14ac:dyDescent="0.25">
      <c r="B598" s="86"/>
      <c r="C598" s="521"/>
    </row>
    <row r="599" spans="2:3" x14ac:dyDescent="0.25">
      <c r="B599" s="86"/>
      <c r="C599" s="521"/>
    </row>
    <row r="600" spans="2:3" x14ac:dyDescent="0.25">
      <c r="B600" s="86"/>
      <c r="C600" s="521"/>
    </row>
    <row r="601" spans="2:3" x14ac:dyDescent="0.25">
      <c r="B601" s="86"/>
      <c r="C601" s="521"/>
    </row>
    <row r="602" spans="2:3" x14ac:dyDescent="0.25">
      <c r="B602" s="86"/>
      <c r="C602" s="521"/>
    </row>
    <row r="603" spans="2:3" x14ac:dyDescent="0.25">
      <c r="B603" s="86"/>
      <c r="C603" s="521"/>
    </row>
    <row r="604" spans="2:3" x14ac:dyDescent="0.25">
      <c r="B604" s="86"/>
      <c r="C604" s="521"/>
    </row>
    <row r="605" spans="2:3" x14ac:dyDescent="0.25">
      <c r="B605" s="86"/>
      <c r="C605" s="521"/>
    </row>
    <row r="606" spans="2:3" x14ac:dyDescent="0.25">
      <c r="B606" s="86"/>
      <c r="C606" s="521"/>
    </row>
    <row r="607" spans="2:3" x14ac:dyDescent="0.25">
      <c r="B607" s="86"/>
    </row>
    <row r="608" spans="2:3" ht="45" x14ac:dyDescent="0.25">
      <c r="B608" s="86"/>
      <c r="C608" s="47" t="s">
        <v>1302</v>
      </c>
    </row>
    <row r="609" spans="2:3" x14ac:dyDescent="0.25">
      <c r="B609" s="86"/>
      <c r="C609" t="s">
        <v>1297</v>
      </c>
    </row>
    <row r="610" spans="2:3" x14ac:dyDescent="0.25">
      <c r="B610" s="86"/>
    </row>
    <row r="611" spans="2:3" x14ac:dyDescent="0.25">
      <c r="B611" s="86"/>
      <c r="C611" t="s">
        <v>1226</v>
      </c>
    </row>
    <row r="612" spans="2:3" ht="45" x14ac:dyDescent="0.25">
      <c r="B612" s="86"/>
      <c r="C612" s="47" t="s">
        <v>1238</v>
      </c>
    </row>
    <row r="613" spans="2:3" ht="30" x14ac:dyDescent="0.25">
      <c r="B613" s="86"/>
      <c r="C613" s="47" t="s">
        <v>1235</v>
      </c>
    </row>
    <row r="614" spans="2:3" x14ac:dyDescent="0.25">
      <c r="B614" s="86"/>
      <c r="C614" s="47" t="s">
        <v>1236</v>
      </c>
    </row>
    <row r="615" spans="2:3" x14ac:dyDescent="0.25">
      <c r="B615" s="86"/>
    </row>
    <row r="616" spans="2:3" x14ac:dyDescent="0.25">
      <c r="B616" s="86"/>
      <c r="C616" t="s">
        <v>1227</v>
      </c>
    </row>
    <row r="617" spans="2:3" x14ac:dyDescent="0.25">
      <c r="B617" s="86"/>
      <c r="C617" t="s">
        <v>1228</v>
      </c>
    </row>
    <row r="618" spans="2:3" x14ac:dyDescent="0.25">
      <c r="B618" s="86"/>
      <c r="C618" t="s">
        <v>1229</v>
      </c>
    </row>
    <row r="619" spans="2:3" x14ac:dyDescent="0.25">
      <c r="B619" s="86"/>
      <c r="C619" t="s">
        <v>1230</v>
      </c>
    </row>
    <row r="620" spans="2:3" x14ac:dyDescent="0.25">
      <c r="B620" s="86"/>
      <c r="C620" t="s">
        <v>1231</v>
      </c>
    </row>
    <row r="621" spans="2:3" ht="30" x14ac:dyDescent="0.25">
      <c r="B621" s="86"/>
      <c r="C621" s="47" t="s">
        <v>1232</v>
      </c>
    </row>
    <row r="622" spans="2:3" x14ac:dyDescent="0.25">
      <c r="B622" s="86"/>
    </row>
    <row r="623" spans="2:3" x14ac:dyDescent="0.25">
      <c r="B623" s="86"/>
      <c r="C623" s="17" t="s">
        <v>1926</v>
      </c>
    </row>
    <row r="624" spans="2:3" x14ac:dyDescent="0.25">
      <c r="B624" s="86"/>
      <c r="C624" s="17" t="s">
        <v>1927</v>
      </c>
    </row>
    <row r="625" spans="2:3" ht="45" customHeight="1" x14ac:dyDescent="0.25">
      <c r="B625" s="86"/>
      <c r="C625" s="47" t="s">
        <v>1239</v>
      </c>
    </row>
    <row r="626" spans="2:3" x14ac:dyDescent="0.25">
      <c r="B626" s="86"/>
    </row>
    <row r="627" spans="2:3" x14ac:dyDescent="0.25">
      <c r="B627" s="86"/>
      <c r="C627" s="132" t="s">
        <v>1227</v>
      </c>
    </row>
    <row r="628" spans="2:3" x14ac:dyDescent="0.25">
      <c r="B628" s="86"/>
      <c r="C628" s="133" t="s">
        <v>1241</v>
      </c>
    </row>
    <row r="629" spans="2:3" x14ac:dyDescent="0.25">
      <c r="B629" s="86"/>
      <c r="C629" s="133" t="s">
        <v>2572</v>
      </c>
    </row>
    <row r="630" spans="2:3" x14ac:dyDescent="0.25">
      <c r="B630" s="86"/>
      <c r="C630" s="133" t="s">
        <v>1303</v>
      </c>
    </row>
    <row r="631" spans="2:3" x14ac:dyDescent="0.25">
      <c r="B631" s="86"/>
      <c r="C631" t="s">
        <v>1242</v>
      </c>
    </row>
    <row r="632" spans="2:3" x14ac:dyDescent="0.25">
      <c r="B632" s="86"/>
      <c r="C632" t="s">
        <v>1243</v>
      </c>
    </row>
    <row r="633" spans="2:3" x14ac:dyDescent="0.25">
      <c r="B633" s="86"/>
    </row>
    <row r="634" spans="2:3" x14ac:dyDescent="0.25">
      <c r="B634" s="86"/>
      <c r="C634" s="17" t="s">
        <v>1928</v>
      </c>
    </row>
    <row r="635" spans="2:3" x14ac:dyDescent="0.25">
      <c r="B635" s="86"/>
      <c r="C635" t="s">
        <v>1244</v>
      </c>
    </row>
    <row r="636" spans="2:3" x14ac:dyDescent="0.25">
      <c r="B636" s="86"/>
      <c r="C636" s="134" t="s">
        <v>1227</v>
      </c>
    </row>
    <row r="637" spans="2:3" x14ac:dyDescent="0.25">
      <c r="B637" s="86"/>
      <c r="C637" t="s">
        <v>1245</v>
      </c>
    </row>
    <row r="638" spans="2:3" x14ac:dyDescent="0.25">
      <c r="B638" s="86"/>
      <c r="C638" t="s">
        <v>2572</v>
      </c>
    </row>
    <row r="639" spans="2:3" x14ac:dyDescent="0.25">
      <c r="B639" s="86"/>
      <c r="C639" t="s">
        <v>1303</v>
      </c>
    </row>
    <row r="640" spans="2:3" x14ac:dyDescent="0.25">
      <c r="B640" s="86"/>
      <c r="C640" t="s">
        <v>1246</v>
      </c>
    </row>
    <row r="641" spans="2:3" x14ac:dyDescent="0.25">
      <c r="B641" s="86"/>
    </row>
    <row r="642" spans="2:3" x14ac:dyDescent="0.25">
      <c r="B642" s="86"/>
      <c r="C642" s="17" t="s">
        <v>1929</v>
      </c>
    </row>
    <row r="643" spans="2:3" x14ac:dyDescent="0.25">
      <c r="B643" s="86"/>
      <c r="C643" s="17" t="s">
        <v>1930</v>
      </c>
    </row>
    <row r="644" spans="2:3" ht="30" x14ac:dyDescent="0.25">
      <c r="B644" s="86"/>
      <c r="C644" s="47" t="s">
        <v>1247</v>
      </c>
    </row>
    <row r="645" spans="2:3" x14ac:dyDescent="0.25">
      <c r="B645" s="86"/>
      <c r="C645" s="134" t="s">
        <v>1227</v>
      </c>
    </row>
    <row r="646" spans="2:3" x14ac:dyDescent="0.25">
      <c r="B646" s="86"/>
      <c r="C646" t="s">
        <v>1241</v>
      </c>
    </row>
    <row r="647" spans="2:3" x14ac:dyDescent="0.25">
      <c r="B647" s="86"/>
      <c r="C647" t="s">
        <v>2572</v>
      </c>
    </row>
    <row r="648" spans="2:3" x14ac:dyDescent="0.25">
      <c r="B648" s="86"/>
      <c r="C648" s="133" t="s">
        <v>1303</v>
      </c>
    </row>
    <row r="649" spans="2:3" x14ac:dyDescent="0.25">
      <c r="B649" s="86"/>
      <c r="C649" s="133"/>
    </row>
    <row r="650" spans="2:3" ht="30" x14ac:dyDescent="0.25">
      <c r="B650" s="86"/>
      <c r="C650" s="47" t="s">
        <v>1248</v>
      </c>
    </row>
    <row r="651" spans="2:3" x14ac:dyDescent="0.25">
      <c r="B651" s="86"/>
    </row>
    <row r="652" spans="2:3" x14ac:dyDescent="0.25">
      <c r="B652" s="86"/>
      <c r="C652" s="17" t="s">
        <v>1931</v>
      </c>
    </row>
    <row r="653" spans="2:3" x14ac:dyDescent="0.25">
      <c r="B653" s="86"/>
      <c r="C653" s="47" t="s">
        <v>1249</v>
      </c>
    </row>
    <row r="654" spans="2:3" x14ac:dyDescent="0.25">
      <c r="B654" s="86"/>
      <c r="C654" s="135" t="s">
        <v>1227</v>
      </c>
    </row>
    <row r="655" spans="2:3" x14ac:dyDescent="0.25">
      <c r="B655" s="86"/>
      <c r="C655" t="s">
        <v>1245</v>
      </c>
    </row>
    <row r="656" spans="2:3" x14ac:dyDescent="0.25">
      <c r="B656" s="86"/>
      <c r="C656" t="s">
        <v>2572</v>
      </c>
    </row>
    <row r="657" spans="2:3" x14ac:dyDescent="0.25">
      <c r="B657" s="86"/>
      <c r="C657" t="s">
        <v>1303</v>
      </c>
    </row>
    <row r="658" spans="2:3" x14ac:dyDescent="0.25">
      <c r="B658" s="86"/>
      <c r="C658" t="s">
        <v>1250</v>
      </c>
    </row>
    <row r="659" spans="2:3" x14ac:dyDescent="0.25">
      <c r="B659" s="86"/>
    </row>
    <row r="660" spans="2:3" x14ac:dyDescent="0.25">
      <c r="B660" s="86"/>
    </row>
    <row r="661" spans="2:3" ht="18.75" x14ac:dyDescent="0.3">
      <c r="B661" s="86"/>
      <c r="C661" s="18" t="s">
        <v>1988</v>
      </c>
    </row>
    <row r="662" spans="2:3" x14ac:dyDescent="0.25">
      <c r="B662" s="86"/>
    </row>
    <row r="663" spans="2:3" x14ac:dyDescent="0.25">
      <c r="B663" s="86"/>
      <c r="C663" s="17" t="s">
        <v>1933</v>
      </c>
    </row>
    <row r="664" spans="2:3" ht="30" x14ac:dyDescent="0.25">
      <c r="B664" s="86"/>
      <c r="C664" s="47" t="s">
        <v>1251</v>
      </c>
    </row>
    <row r="665" spans="2:3" x14ac:dyDescent="0.25">
      <c r="B665" s="86"/>
    </row>
    <row r="666" spans="2:3" x14ac:dyDescent="0.25">
      <c r="B666" s="86"/>
      <c r="C666" t="s">
        <v>1252</v>
      </c>
    </row>
    <row r="667" spans="2:3" ht="60" customHeight="1" x14ac:dyDescent="0.25">
      <c r="B667" s="86"/>
      <c r="C667" s="47" t="s">
        <v>1253</v>
      </c>
    </row>
    <row r="668" spans="2:3" x14ac:dyDescent="0.25">
      <c r="B668" s="86"/>
    </row>
    <row r="669" spans="2:3" x14ac:dyDescent="0.25">
      <c r="B669" s="86"/>
      <c r="C669" s="17" t="s">
        <v>1934</v>
      </c>
    </row>
    <row r="670" spans="2:3" x14ac:dyDescent="0.25">
      <c r="B670" s="86"/>
      <c r="C670" t="s">
        <v>1254</v>
      </c>
    </row>
    <row r="671" spans="2:3" x14ac:dyDescent="0.25">
      <c r="B671" s="86"/>
    </row>
    <row r="672" spans="2:3" x14ac:dyDescent="0.25">
      <c r="B672" s="86"/>
      <c r="C672" t="s">
        <v>1255</v>
      </c>
    </row>
    <row r="673" spans="2:9" x14ac:dyDescent="0.25">
      <c r="B673" s="86"/>
      <c r="C673" t="s">
        <v>93</v>
      </c>
    </row>
    <row r="674" spans="2:9" x14ac:dyDescent="0.25">
      <c r="B674" s="86"/>
      <c r="C674" t="s">
        <v>1256</v>
      </c>
    </row>
    <row r="675" spans="2:9" x14ac:dyDescent="0.25">
      <c r="B675" s="86"/>
      <c r="C675" t="s">
        <v>1257</v>
      </c>
    </row>
    <row r="676" spans="2:9" x14ac:dyDescent="0.25">
      <c r="B676" s="86"/>
      <c r="C676" t="s">
        <v>1258</v>
      </c>
    </row>
    <row r="677" spans="2:9" x14ac:dyDescent="0.25">
      <c r="B677" s="86"/>
      <c r="C677" t="s">
        <v>1259</v>
      </c>
    </row>
    <row r="678" spans="2:9" x14ac:dyDescent="0.25">
      <c r="B678" s="86"/>
    </row>
    <row r="679" spans="2:9" x14ac:dyDescent="0.25">
      <c r="B679" s="86"/>
      <c r="C679" s="17" t="s">
        <v>1989</v>
      </c>
    </row>
    <row r="680" spans="2:9" x14ac:dyDescent="0.25">
      <c r="B680" s="86"/>
      <c r="C680" s="17" t="s">
        <v>1936</v>
      </c>
    </row>
    <row r="681" spans="2:9" x14ac:dyDescent="0.25">
      <c r="B681" s="86"/>
      <c r="C681" t="s">
        <v>1260</v>
      </c>
    </row>
    <row r="682" spans="2:9" x14ac:dyDescent="0.25">
      <c r="B682" s="86"/>
    </row>
    <row r="683" spans="2:9" x14ac:dyDescent="0.25">
      <c r="B683" s="86"/>
      <c r="C683" t="s">
        <v>1252</v>
      </c>
    </row>
    <row r="684" spans="2:9" x14ac:dyDescent="0.25">
      <c r="B684" s="86"/>
      <c r="C684" t="s">
        <v>1261</v>
      </c>
    </row>
    <row r="685" spans="2:9" ht="30" x14ac:dyDescent="0.25">
      <c r="B685" s="86"/>
      <c r="C685" s="47" t="s">
        <v>1262</v>
      </c>
    </row>
    <row r="686" spans="2:9" x14ac:dyDescent="0.25">
      <c r="B686" s="86"/>
    </row>
    <row r="687" spans="2:9" x14ac:dyDescent="0.25">
      <c r="B687" s="86"/>
      <c r="C687" t="s">
        <v>1263</v>
      </c>
      <c r="D687" s="21"/>
      <c r="E687" s="21"/>
      <c r="F687" s="21"/>
      <c r="G687" s="21"/>
      <c r="H687" s="21"/>
      <c r="I687" s="21"/>
    </row>
    <row r="688" spans="2:9" ht="75" x14ac:dyDescent="0.25">
      <c r="B688" s="86"/>
      <c r="C688" s="47" t="s">
        <v>1264</v>
      </c>
      <c r="D688" s="21"/>
      <c r="E688" s="337" t="s">
        <v>1816</v>
      </c>
      <c r="F688" s="337" t="s">
        <v>1817</v>
      </c>
      <c r="G688" s="337" t="s">
        <v>1818</v>
      </c>
      <c r="H688" s="337" t="s">
        <v>2556</v>
      </c>
      <c r="I688" s="21"/>
    </row>
    <row r="689" spans="2:10" ht="75" customHeight="1" x14ac:dyDescent="0.25">
      <c r="B689" s="86"/>
      <c r="C689" s="47" t="s">
        <v>1672</v>
      </c>
      <c r="D689" s="21"/>
      <c r="E689" s="340" t="s">
        <v>1819</v>
      </c>
      <c r="F689" s="340" t="s">
        <v>104</v>
      </c>
      <c r="G689" s="340" t="s">
        <v>105</v>
      </c>
      <c r="H689" s="21" t="s">
        <v>2557</v>
      </c>
      <c r="I689" s="21"/>
    </row>
    <row r="690" spans="2:10" x14ac:dyDescent="0.25">
      <c r="B690" s="86"/>
      <c r="D690" s="21"/>
      <c r="E690" s="338" t="s">
        <v>1820</v>
      </c>
      <c r="F690" s="338" t="s">
        <v>107</v>
      </c>
      <c r="G690" s="338" t="s">
        <v>108</v>
      </c>
      <c r="H690" s="21" t="s">
        <v>2558</v>
      </c>
      <c r="I690" s="21"/>
    </row>
    <row r="691" spans="2:10" x14ac:dyDescent="0.25">
      <c r="B691" s="86"/>
      <c r="D691" s="21"/>
      <c r="E691" s="338" t="s">
        <v>1821</v>
      </c>
      <c r="F691" s="338" t="s">
        <v>110</v>
      </c>
      <c r="G691" s="338" t="s">
        <v>1822</v>
      </c>
      <c r="H691" s="21" t="s">
        <v>2559</v>
      </c>
      <c r="I691" s="21"/>
    </row>
    <row r="692" spans="2:10" x14ac:dyDescent="0.25">
      <c r="B692" s="86"/>
      <c r="D692" s="21"/>
      <c r="E692" s="338" t="s">
        <v>1823</v>
      </c>
      <c r="F692" s="338" t="s">
        <v>113</v>
      </c>
      <c r="G692" s="338" t="s">
        <v>114</v>
      </c>
      <c r="H692" s="21" t="s">
        <v>113</v>
      </c>
      <c r="I692" s="21"/>
    </row>
    <row r="693" spans="2:10" x14ac:dyDescent="0.25">
      <c r="B693" s="86"/>
      <c r="D693" s="21"/>
      <c r="E693" s="338" t="s">
        <v>1824</v>
      </c>
      <c r="F693" s="338">
        <v>2</v>
      </c>
      <c r="G693" s="338" t="s">
        <v>116</v>
      </c>
      <c r="H693" s="94">
        <v>2</v>
      </c>
      <c r="I693" s="21"/>
    </row>
    <row r="694" spans="2:10" x14ac:dyDescent="0.25">
      <c r="B694" s="86"/>
      <c r="D694" s="21"/>
      <c r="E694" s="338" t="s">
        <v>1825</v>
      </c>
      <c r="F694" s="338" t="s">
        <v>1826</v>
      </c>
      <c r="G694" s="338" t="s">
        <v>119</v>
      </c>
      <c r="H694" s="95" t="s">
        <v>119</v>
      </c>
      <c r="I694" s="21"/>
    </row>
    <row r="695" spans="2:10" x14ac:dyDescent="0.25">
      <c r="B695" s="86"/>
      <c r="D695" s="21"/>
      <c r="E695" s="338" t="s">
        <v>1827</v>
      </c>
      <c r="F695" s="338" t="s">
        <v>121</v>
      </c>
      <c r="G695" s="341" t="s">
        <v>122</v>
      </c>
      <c r="H695" s="21" t="s">
        <v>121</v>
      </c>
      <c r="I695" s="21"/>
    </row>
    <row r="696" spans="2:10" x14ac:dyDescent="0.25">
      <c r="B696" s="86"/>
      <c r="D696" s="21"/>
      <c r="E696" s="338" t="s">
        <v>1828</v>
      </c>
      <c r="F696" s="338" t="s">
        <v>124</v>
      </c>
      <c r="G696" s="338"/>
      <c r="H696" s="21"/>
      <c r="I696" s="21"/>
    </row>
    <row r="697" spans="2:10" x14ac:dyDescent="0.25">
      <c r="B697" s="86"/>
      <c r="D697" s="21"/>
      <c r="E697" s="338" t="s">
        <v>1829</v>
      </c>
      <c r="F697" s="338" t="s">
        <v>1830</v>
      </c>
      <c r="G697" s="338"/>
      <c r="H697" s="21" t="s">
        <v>126</v>
      </c>
      <c r="I697" s="21"/>
    </row>
    <row r="698" spans="2:10" x14ac:dyDescent="0.25">
      <c r="B698" s="86"/>
      <c r="D698" s="21"/>
      <c r="E698" s="338" t="s">
        <v>1831</v>
      </c>
      <c r="F698" s="338">
        <v>25</v>
      </c>
      <c r="G698" s="338"/>
      <c r="H698" s="94">
        <v>25</v>
      </c>
      <c r="I698" s="21"/>
    </row>
    <row r="699" spans="2:10" x14ac:dyDescent="0.25">
      <c r="B699" s="86"/>
      <c r="C699" s="17" t="s">
        <v>1937</v>
      </c>
      <c r="D699" s="21"/>
      <c r="E699" s="21"/>
      <c r="F699" s="21"/>
      <c r="G699" s="21"/>
      <c r="H699" s="21"/>
      <c r="I699" s="21"/>
    </row>
    <row r="700" spans="2:10" x14ac:dyDescent="0.25">
      <c r="B700" s="86"/>
      <c r="C700" t="s">
        <v>1678</v>
      </c>
      <c r="D700" s="92"/>
      <c r="E700" s="92"/>
      <c r="F700" s="92"/>
      <c r="G700" s="92"/>
      <c r="H700" s="92"/>
      <c r="I700" s="92"/>
      <c r="J700" s="92"/>
    </row>
    <row r="701" spans="2:10" x14ac:dyDescent="0.25">
      <c r="B701" s="86"/>
      <c r="C701" t="s">
        <v>1252</v>
      </c>
      <c r="D701" s="92"/>
      <c r="E701" s="96" t="s">
        <v>1685</v>
      </c>
      <c r="F701" s="92"/>
      <c r="G701" s="92"/>
      <c r="H701" s="92"/>
      <c r="I701" s="92"/>
      <c r="J701" s="92"/>
    </row>
    <row r="702" spans="2:10" x14ac:dyDescent="0.25">
      <c r="B702" s="86"/>
      <c r="C702" t="s">
        <v>1679</v>
      </c>
      <c r="D702" s="92"/>
      <c r="E702" s="92" t="s">
        <v>1684</v>
      </c>
      <c r="F702" s="92"/>
      <c r="G702" s="92"/>
      <c r="H702" s="92"/>
      <c r="I702" s="92"/>
      <c r="J702" s="92"/>
    </row>
    <row r="703" spans="2:10" x14ac:dyDescent="0.25">
      <c r="B703" s="86"/>
      <c r="D703" s="92"/>
      <c r="E703" s="92" t="s">
        <v>1686</v>
      </c>
      <c r="F703" s="92"/>
      <c r="G703" s="92"/>
      <c r="H703" s="92"/>
      <c r="I703" s="92"/>
      <c r="J703" s="92"/>
    </row>
    <row r="704" spans="2:10" x14ac:dyDescent="0.25">
      <c r="B704" s="86"/>
      <c r="C704" s="17" t="s">
        <v>1990</v>
      </c>
      <c r="D704" s="92"/>
      <c r="E704" s="92" t="s">
        <v>1687</v>
      </c>
      <c r="F704" s="92"/>
      <c r="G704" s="92"/>
      <c r="H704" s="92"/>
      <c r="I704" s="92"/>
      <c r="J704" s="92"/>
    </row>
    <row r="705" spans="2:10" ht="45" x14ac:dyDescent="0.25">
      <c r="B705" s="86"/>
      <c r="C705" s="47" t="s">
        <v>2255</v>
      </c>
      <c r="D705" s="92"/>
      <c r="E705" s="336" t="s">
        <v>2563</v>
      </c>
      <c r="F705" s="92"/>
      <c r="G705" s="92"/>
      <c r="H705" s="92"/>
      <c r="I705" s="92"/>
      <c r="J705" s="92"/>
    </row>
    <row r="706" spans="2:10" x14ac:dyDescent="0.25">
      <c r="B706" s="86"/>
    </row>
    <row r="707" spans="2:10" x14ac:dyDescent="0.25">
      <c r="B707" s="86"/>
      <c r="C707" s="17" t="s">
        <v>1991</v>
      </c>
    </row>
    <row r="708" spans="2:10" x14ac:dyDescent="0.25">
      <c r="B708" s="86"/>
      <c r="C708" t="s">
        <v>1680</v>
      </c>
    </row>
    <row r="709" spans="2:10" x14ac:dyDescent="0.25">
      <c r="B709" s="86"/>
      <c r="C709" t="s">
        <v>1252</v>
      </c>
    </row>
    <row r="710" spans="2:10" x14ac:dyDescent="0.25">
      <c r="B710" s="86"/>
      <c r="C710" s="47" t="s">
        <v>1681</v>
      </c>
    </row>
    <row r="711" spans="2:10" x14ac:dyDescent="0.25">
      <c r="B711" s="86"/>
      <c r="C711" t="s">
        <v>1682</v>
      </c>
    </row>
    <row r="712" spans="2:10" x14ac:dyDescent="0.25">
      <c r="B712" s="86"/>
      <c r="C712" t="s">
        <v>1683</v>
      </c>
    </row>
    <row r="713" spans="2:10" x14ac:dyDescent="0.25">
      <c r="B713" s="86"/>
      <c r="C713" t="s">
        <v>1811</v>
      </c>
    </row>
    <row r="714" spans="2:10" x14ac:dyDescent="0.25">
      <c r="B714" s="86"/>
      <c r="C714" t="s">
        <v>1800</v>
      </c>
    </row>
    <row r="715" spans="2:10" x14ac:dyDescent="0.25">
      <c r="B715" s="86"/>
    </row>
    <row r="716" spans="2:10" x14ac:dyDescent="0.25">
      <c r="B716" s="86"/>
      <c r="C716" s="17" t="s">
        <v>1940</v>
      </c>
    </row>
    <row r="717" spans="2:10" ht="30" x14ac:dyDescent="0.25">
      <c r="B717" s="86"/>
      <c r="C717" s="47" t="s">
        <v>1265</v>
      </c>
    </row>
    <row r="718" spans="2:10" x14ac:dyDescent="0.25">
      <c r="B718" s="86"/>
    </row>
    <row r="719" spans="2:10" x14ac:dyDescent="0.25">
      <c r="B719" s="86"/>
      <c r="C719" t="s">
        <v>1252</v>
      </c>
    </row>
    <row r="720" spans="2:10" ht="60" customHeight="1" x14ac:dyDescent="0.25">
      <c r="B720" s="86"/>
      <c r="C720" s="47" t="s">
        <v>1266</v>
      </c>
    </row>
    <row r="721" spans="2:3" x14ac:dyDescent="0.25">
      <c r="B721" s="86"/>
    </row>
    <row r="722" spans="2:3" x14ac:dyDescent="0.25">
      <c r="B722" s="86"/>
      <c r="C722" s="17" t="s">
        <v>1941</v>
      </c>
    </row>
    <row r="723" spans="2:3" ht="75" x14ac:dyDescent="0.25">
      <c r="B723" s="86"/>
      <c r="C723" s="47" t="s">
        <v>1691</v>
      </c>
    </row>
    <row r="724" spans="2:3" x14ac:dyDescent="0.25">
      <c r="B724" s="86"/>
      <c r="C724" s="47"/>
    </row>
    <row r="725" spans="2:3" x14ac:dyDescent="0.25">
      <c r="B725" s="86"/>
      <c r="C725" s="17" t="s">
        <v>1942</v>
      </c>
    </row>
    <row r="726" spans="2:3" ht="90" x14ac:dyDescent="0.25">
      <c r="B726" s="86"/>
      <c r="C726" s="47" t="s">
        <v>1688</v>
      </c>
    </row>
    <row r="727" spans="2:3" x14ac:dyDescent="0.25">
      <c r="B727" s="86"/>
      <c r="C727" s="47"/>
    </row>
    <row r="728" spans="2:3" x14ac:dyDescent="0.25">
      <c r="B728" s="86"/>
    </row>
    <row r="729" spans="2:3" ht="18.75" x14ac:dyDescent="0.3">
      <c r="B729" s="86"/>
      <c r="C729" s="18" t="s">
        <v>1992</v>
      </c>
    </row>
    <row r="730" spans="2:3" x14ac:dyDescent="0.25">
      <c r="B730" s="86"/>
    </row>
    <row r="731" spans="2:3" x14ac:dyDescent="0.25">
      <c r="B731" s="86"/>
      <c r="C731" s="17" t="s">
        <v>1993</v>
      </c>
    </row>
    <row r="732" spans="2:3" x14ac:dyDescent="0.25">
      <c r="B732" s="86"/>
      <c r="C732" s="17" t="s">
        <v>1994</v>
      </c>
    </row>
    <row r="733" spans="2:3" ht="30" x14ac:dyDescent="0.25">
      <c r="B733" s="86"/>
      <c r="C733" s="47" t="s">
        <v>1267</v>
      </c>
    </row>
    <row r="734" spans="2:3" x14ac:dyDescent="0.25">
      <c r="B734" s="86"/>
    </row>
    <row r="735" spans="2:3" x14ac:dyDescent="0.25">
      <c r="B735" s="86"/>
      <c r="C735" s="17" t="s">
        <v>1946</v>
      </c>
    </row>
    <row r="736" spans="2:3" ht="45" x14ac:dyDescent="0.25">
      <c r="B736" s="86"/>
      <c r="C736" s="47" t="s">
        <v>1268</v>
      </c>
    </row>
    <row r="737" spans="2:3" x14ac:dyDescent="0.25">
      <c r="B737" s="86"/>
    </row>
    <row r="738" spans="2:3" x14ac:dyDescent="0.25">
      <c r="B738" s="86"/>
      <c r="C738" s="17" t="s">
        <v>2183</v>
      </c>
    </row>
    <row r="739" spans="2:3" ht="15" customHeight="1" x14ac:dyDescent="0.25">
      <c r="B739" s="86"/>
      <c r="C739" s="47" t="s">
        <v>1269</v>
      </c>
    </row>
    <row r="740" spans="2:3" x14ac:dyDescent="0.25">
      <c r="B740" s="86"/>
    </row>
    <row r="741" spans="2:3" x14ac:dyDescent="0.25">
      <c r="B741" s="86"/>
      <c r="C741" t="s">
        <v>1270</v>
      </c>
    </row>
    <row r="742" spans="2:3" x14ac:dyDescent="0.25">
      <c r="B742" s="86"/>
      <c r="C742" t="s">
        <v>2573</v>
      </c>
    </row>
    <row r="743" spans="2:3" x14ac:dyDescent="0.25">
      <c r="B743" s="86"/>
      <c r="C743" t="s">
        <v>1304</v>
      </c>
    </row>
    <row r="744" spans="2:3" x14ac:dyDescent="0.25">
      <c r="B744" s="86"/>
    </row>
    <row r="745" spans="2:3" x14ac:dyDescent="0.25">
      <c r="B745" s="86"/>
      <c r="C745" s="17" t="s">
        <v>2467</v>
      </c>
    </row>
    <row r="746" spans="2:3" ht="135" customHeight="1" x14ac:dyDescent="0.25">
      <c r="B746" s="86"/>
      <c r="C746" s="47" t="s">
        <v>2469</v>
      </c>
    </row>
    <row r="747" spans="2:3" x14ac:dyDescent="0.25">
      <c r="B747" s="86"/>
    </row>
    <row r="748" spans="2:3" x14ac:dyDescent="0.25">
      <c r="B748" s="86"/>
      <c r="C748" s="17" t="s">
        <v>2184</v>
      </c>
    </row>
    <row r="749" spans="2:3" ht="45" customHeight="1" x14ac:dyDescent="0.25">
      <c r="B749" s="86"/>
      <c r="C749" s="47" t="s">
        <v>2471</v>
      </c>
    </row>
    <row r="750" spans="2:3" ht="30" x14ac:dyDescent="0.25">
      <c r="B750" s="86"/>
      <c r="C750" s="47" t="s">
        <v>1271</v>
      </c>
    </row>
    <row r="751" spans="2:3" x14ac:dyDescent="0.25">
      <c r="B751" s="86"/>
    </row>
    <row r="752" spans="2:3" x14ac:dyDescent="0.25">
      <c r="B752" s="86"/>
      <c r="C752" s="17" t="s">
        <v>2187</v>
      </c>
    </row>
    <row r="753" spans="2:3" ht="75" x14ac:dyDescent="0.25">
      <c r="B753" s="86"/>
      <c r="C753" s="47" t="s">
        <v>1274</v>
      </c>
    </row>
    <row r="754" spans="2:3" x14ac:dyDescent="0.25">
      <c r="B754" s="86"/>
      <c r="C754" t="s">
        <v>1272</v>
      </c>
    </row>
    <row r="755" spans="2:3" x14ac:dyDescent="0.25">
      <c r="B755" s="86"/>
      <c r="C755" t="s">
        <v>1305</v>
      </c>
    </row>
    <row r="756" spans="2:3" x14ac:dyDescent="0.25">
      <c r="B756" s="86"/>
      <c r="C756" t="s">
        <v>134</v>
      </c>
    </row>
    <row r="757" spans="2:3" x14ac:dyDescent="0.25">
      <c r="B757" s="86"/>
    </row>
    <row r="758" spans="2:3" x14ac:dyDescent="0.25">
      <c r="B758" s="86"/>
      <c r="C758" s="17" t="s">
        <v>2188</v>
      </c>
    </row>
    <row r="759" spans="2:3" ht="60" x14ac:dyDescent="0.25">
      <c r="B759" s="86"/>
      <c r="C759" s="47" t="s">
        <v>2478</v>
      </c>
    </row>
    <row r="760" spans="2:3" x14ac:dyDescent="0.25">
      <c r="B760" s="86"/>
      <c r="C760" t="s">
        <v>1275</v>
      </c>
    </row>
    <row r="761" spans="2:3" x14ac:dyDescent="0.25">
      <c r="B761" s="86"/>
      <c r="C761" t="s">
        <v>2544</v>
      </c>
    </row>
    <row r="762" spans="2:3" x14ac:dyDescent="0.25">
      <c r="B762" s="86"/>
      <c r="C762" t="s">
        <v>2545</v>
      </c>
    </row>
    <row r="763" spans="2:3" x14ac:dyDescent="0.25">
      <c r="B763" s="86"/>
      <c r="C763" t="s">
        <v>2546</v>
      </c>
    </row>
    <row r="764" spans="2:3" x14ac:dyDescent="0.25">
      <c r="B764" s="86"/>
      <c r="C764" t="s">
        <v>2547</v>
      </c>
    </row>
    <row r="765" spans="2:3" x14ac:dyDescent="0.25">
      <c r="B765" s="86"/>
      <c r="C765" t="s">
        <v>2442</v>
      </c>
    </row>
    <row r="766" spans="2:3" x14ac:dyDescent="0.25">
      <c r="B766" s="86"/>
      <c r="C766" t="s">
        <v>1276</v>
      </c>
    </row>
    <row r="767" spans="2:3" x14ac:dyDescent="0.25">
      <c r="B767" s="86"/>
    </row>
    <row r="768" spans="2:3" x14ac:dyDescent="0.25">
      <c r="B768" s="86"/>
      <c r="C768" s="17" t="s">
        <v>2189</v>
      </c>
    </row>
    <row r="769" spans="2:6" ht="45" x14ac:dyDescent="0.25">
      <c r="B769" s="86"/>
      <c r="C769" s="47" t="s">
        <v>1439</v>
      </c>
    </row>
    <row r="770" spans="2:6" x14ac:dyDescent="0.25">
      <c r="B770" s="86"/>
      <c r="C770" t="s">
        <v>1440</v>
      </c>
    </row>
    <row r="771" spans="2:6" ht="30" x14ac:dyDescent="0.25">
      <c r="B771" s="86"/>
      <c r="C771" s="47" t="s">
        <v>1441</v>
      </c>
    </row>
    <row r="772" spans="2:6" x14ac:dyDescent="0.25">
      <c r="B772" s="86"/>
      <c r="C772" t="s">
        <v>1443</v>
      </c>
    </row>
    <row r="773" spans="2:6" x14ac:dyDescent="0.25">
      <c r="B773" s="86"/>
      <c r="C773" t="s">
        <v>2570</v>
      </c>
    </row>
    <row r="774" spans="2:6" x14ac:dyDescent="0.25">
      <c r="B774" s="86"/>
      <c r="C774" t="s">
        <v>1444</v>
      </c>
    </row>
    <row r="775" spans="2:6" x14ac:dyDescent="0.25">
      <c r="B775" s="86"/>
      <c r="C775" t="s">
        <v>1445</v>
      </c>
    </row>
    <row r="776" spans="2:6" x14ac:dyDescent="0.25">
      <c r="B776" s="86"/>
      <c r="C776" t="s">
        <v>1446</v>
      </c>
    </row>
    <row r="777" spans="2:6" x14ac:dyDescent="0.25">
      <c r="B777" s="86"/>
    </row>
    <row r="778" spans="2:6" ht="23.25" x14ac:dyDescent="0.25">
      <c r="B778" s="86"/>
      <c r="C778" s="29" t="s">
        <v>2435</v>
      </c>
      <c r="D778" s="529" t="s">
        <v>1451</v>
      </c>
      <c r="E778" s="530"/>
      <c r="F778" s="246"/>
    </row>
    <row r="779" spans="2:6" x14ac:dyDescent="0.25">
      <c r="B779" s="86"/>
      <c r="D779" s="33"/>
      <c r="E779" s="33"/>
    </row>
    <row r="780" spans="2:6" x14ac:dyDescent="0.25">
      <c r="B780" s="86"/>
      <c r="C780" t="s">
        <v>1447</v>
      </c>
    </row>
    <row r="781" spans="2:6" x14ac:dyDescent="0.25">
      <c r="B781" s="86"/>
      <c r="C781" t="s">
        <v>1448</v>
      </c>
    </row>
    <row r="782" spans="2:6" x14ac:dyDescent="0.25">
      <c r="B782" s="86"/>
      <c r="C782" t="s">
        <v>1449</v>
      </c>
    </row>
    <row r="783" spans="2:6" x14ac:dyDescent="0.25">
      <c r="B783" s="86"/>
      <c r="C783" t="s">
        <v>1450</v>
      </c>
    </row>
    <row r="784" spans="2:6" x14ac:dyDescent="0.25">
      <c r="B784" s="86"/>
    </row>
    <row r="785" spans="2:3" x14ac:dyDescent="0.25">
      <c r="B785" s="86"/>
      <c r="C785" s="17" t="s">
        <v>2190</v>
      </c>
    </row>
    <row r="786" spans="2:3" ht="60" x14ac:dyDescent="0.25">
      <c r="B786" s="86"/>
      <c r="C786" s="47" t="s">
        <v>1277</v>
      </c>
    </row>
    <row r="787" spans="2:3" x14ac:dyDescent="0.25">
      <c r="B787" s="86"/>
      <c r="C787" s="47"/>
    </row>
    <row r="788" spans="2:3" x14ac:dyDescent="0.25">
      <c r="B788" s="86"/>
      <c r="C788" s="47" t="s">
        <v>1252</v>
      </c>
    </row>
    <row r="789" spans="2:3" x14ac:dyDescent="0.25">
      <c r="B789" s="86"/>
      <c r="C789" s="47" t="s">
        <v>1279</v>
      </c>
    </row>
    <row r="790" spans="2:3" ht="15" customHeight="1" x14ac:dyDescent="0.25">
      <c r="B790" s="86"/>
      <c r="C790" t="s">
        <v>1278</v>
      </c>
    </row>
    <row r="791" spans="2:3" x14ac:dyDescent="0.25">
      <c r="B791" s="86"/>
    </row>
    <row r="792" spans="2:3" x14ac:dyDescent="0.25">
      <c r="B792" s="86"/>
      <c r="C792" s="17" t="s">
        <v>2191</v>
      </c>
    </row>
    <row r="793" spans="2:3" ht="30" x14ac:dyDescent="0.25">
      <c r="B793" s="86"/>
      <c r="C793" s="47" t="s">
        <v>1280</v>
      </c>
    </row>
    <row r="794" spans="2:3" x14ac:dyDescent="0.25">
      <c r="B794" s="86"/>
      <c r="C794" t="s">
        <v>1281</v>
      </c>
    </row>
    <row r="795" spans="2:3" x14ac:dyDescent="0.25">
      <c r="B795" s="86"/>
      <c r="C795" t="s">
        <v>1282</v>
      </c>
    </row>
    <row r="796" spans="2:3" x14ac:dyDescent="0.25">
      <c r="B796" s="86"/>
      <c r="C796" t="s">
        <v>1283</v>
      </c>
    </row>
    <row r="797" spans="2:3" x14ac:dyDescent="0.25">
      <c r="B797" s="86"/>
    </row>
    <row r="798" spans="2:3" x14ac:dyDescent="0.25">
      <c r="B798" s="86"/>
      <c r="C798" s="17" t="s">
        <v>2192</v>
      </c>
    </row>
    <row r="799" spans="2:3" ht="45" x14ac:dyDescent="0.25">
      <c r="B799" s="86"/>
      <c r="C799" s="47" t="s">
        <v>1284</v>
      </c>
    </row>
    <row r="800" spans="2:3" x14ac:dyDescent="0.25">
      <c r="B800" s="86"/>
    </row>
    <row r="801" spans="2:3" x14ac:dyDescent="0.25">
      <c r="B801" s="86"/>
      <c r="C801" s="17" t="s">
        <v>2193</v>
      </c>
    </row>
    <row r="802" spans="2:3" ht="30" x14ac:dyDescent="0.25">
      <c r="B802" s="86"/>
      <c r="C802" s="47" t="s">
        <v>1286</v>
      </c>
    </row>
    <row r="803" spans="2:3" x14ac:dyDescent="0.25">
      <c r="B803" s="86"/>
    </row>
    <row r="804" spans="2:3" x14ac:dyDescent="0.25">
      <c r="B804" s="86"/>
      <c r="C804" s="17" t="s">
        <v>1995</v>
      </c>
    </row>
    <row r="805" spans="2:3" x14ac:dyDescent="0.25">
      <c r="B805" s="86"/>
      <c r="C805" s="17" t="s">
        <v>1996</v>
      </c>
    </row>
    <row r="806" spans="2:3" ht="30" x14ac:dyDescent="0.25">
      <c r="B806" s="86"/>
      <c r="C806" s="47" t="s">
        <v>1331</v>
      </c>
    </row>
    <row r="807" spans="2:3" x14ac:dyDescent="0.25">
      <c r="B807" s="86"/>
    </row>
    <row r="808" spans="2:3" x14ac:dyDescent="0.25">
      <c r="B808" s="86"/>
      <c r="C808" s="17" t="s">
        <v>1949</v>
      </c>
    </row>
    <row r="809" spans="2:3" ht="45" x14ac:dyDescent="0.25">
      <c r="B809" s="86"/>
      <c r="C809" s="47" t="s">
        <v>1812</v>
      </c>
    </row>
    <row r="810" spans="2:3" x14ac:dyDescent="0.25">
      <c r="B810" s="86"/>
    </row>
    <row r="811" spans="2:3" x14ac:dyDescent="0.25">
      <c r="B811" s="86"/>
      <c r="C811" s="17" t="s">
        <v>1950</v>
      </c>
    </row>
    <row r="812" spans="2:3" ht="45" x14ac:dyDescent="0.25">
      <c r="B812" s="86"/>
      <c r="C812" s="47" t="s">
        <v>1692</v>
      </c>
    </row>
    <row r="813" spans="2:3" x14ac:dyDescent="0.25">
      <c r="B813" s="86"/>
      <c r="C813" t="s">
        <v>1693</v>
      </c>
    </row>
    <row r="814" spans="2:3" x14ac:dyDescent="0.25">
      <c r="B814" s="86"/>
    </row>
    <row r="815" spans="2:3" x14ac:dyDescent="0.25">
      <c r="B815" s="86"/>
      <c r="C815" s="17" t="s">
        <v>1951</v>
      </c>
    </row>
    <row r="816" spans="2:3" x14ac:dyDescent="0.25">
      <c r="B816" s="86"/>
      <c r="C816" t="s">
        <v>1334</v>
      </c>
    </row>
    <row r="817" spans="2:3" x14ac:dyDescent="0.25">
      <c r="B817" s="86"/>
    </row>
    <row r="818" spans="2:3" x14ac:dyDescent="0.25">
      <c r="B818" s="86"/>
      <c r="C818" s="17" t="s">
        <v>1997</v>
      </c>
    </row>
    <row r="819" spans="2:3" x14ac:dyDescent="0.25">
      <c r="B819" s="86"/>
      <c r="C819" s="17" t="s">
        <v>2498</v>
      </c>
    </row>
    <row r="820" spans="2:3" ht="30" x14ac:dyDescent="0.25">
      <c r="B820" s="86"/>
      <c r="C820" s="47" t="s">
        <v>2394</v>
      </c>
    </row>
    <row r="821" spans="2:3" x14ac:dyDescent="0.25">
      <c r="B821" s="86"/>
    </row>
    <row r="822" spans="2:3" x14ac:dyDescent="0.25">
      <c r="B822" s="86"/>
      <c r="C822" t="s">
        <v>1485</v>
      </c>
    </row>
    <row r="823" spans="2:3" x14ac:dyDescent="0.25">
      <c r="B823" s="86"/>
      <c r="C823" t="s">
        <v>2393</v>
      </c>
    </row>
    <row r="824" spans="2:3" x14ac:dyDescent="0.25">
      <c r="B824" s="86"/>
      <c r="C824" t="s">
        <v>1486</v>
      </c>
    </row>
    <row r="825" spans="2:3" x14ac:dyDescent="0.25">
      <c r="B825" s="86"/>
    </row>
    <row r="826" spans="2:3" x14ac:dyDescent="0.25">
      <c r="B826" s="86"/>
      <c r="C826" s="17" t="s">
        <v>1998</v>
      </c>
    </row>
    <row r="827" spans="2:3" x14ac:dyDescent="0.25">
      <c r="B827" s="86"/>
      <c r="C827" s="17" t="s">
        <v>1954</v>
      </c>
    </row>
    <row r="828" spans="2:3" ht="45" x14ac:dyDescent="0.25">
      <c r="B828" s="86"/>
      <c r="C828" s="47" t="s">
        <v>1338</v>
      </c>
    </row>
    <row r="829" spans="2:3" x14ac:dyDescent="0.25">
      <c r="B829" s="86"/>
    </row>
    <row r="830" spans="2:3" x14ac:dyDescent="0.25">
      <c r="B830" s="86"/>
      <c r="C830" s="17" t="s">
        <v>1955</v>
      </c>
    </row>
    <row r="831" spans="2:3" ht="45" x14ac:dyDescent="0.25">
      <c r="B831" s="86"/>
      <c r="C831" s="47" t="s">
        <v>1813</v>
      </c>
    </row>
    <row r="832" spans="2:3" x14ac:dyDescent="0.25">
      <c r="B832" s="86"/>
    </row>
    <row r="833" spans="2:3" x14ac:dyDescent="0.25">
      <c r="B833" s="86"/>
      <c r="C833" s="17" t="s">
        <v>1999</v>
      </c>
    </row>
    <row r="834" spans="2:3" x14ac:dyDescent="0.25">
      <c r="B834" s="86"/>
      <c r="C834" s="17" t="s">
        <v>1957</v>
      </c>
    </row>
    <row r="835" spans="2:3" ht="45" x14ac:dyDescent="0.25">
      <c r="B835" s="86"/>
      <c r="C835" s="47" t="s">
        <v>1339</v>
      </c>
    </row>
    <row r="836" spans="2:3" x14ac:dyDescent="0.25">
      <c r="B836" s="86"/>
    </row>
    <row r="837" spans="2:3" x14ac:dyDescent="0.25">
      <c r="B837" s="86"/>
      <c r="C837" t="s">
        <v>1341</v>
      </c>
    </row>
    <row r="838" spans="2:3" x14ac:dyDescent="0.25">
      <c r="B838" s="86"/>
      <c r="C838" t="s">
        <v>1340</v>
      </c>
    </row>
    <row r="839" spans="2:3" x14ac:dyDescent="0.25">
      <c r="B839" s="86"/>
      <c r="C839" t="s">
        <v>1342</v>
      </c>
    </row>
    <row r="840" spans="2:3" x14ac:dyDescent="0.25">
      <c r="B840" s="86"/>
      <c r="C840" t="s">
        <v>1343</v>
      </c>
    </row>
    <row r="841" spans="2:3" x14ac:dyDescent="0.25">
      <c r="B841" s="86"/>
      <c r="C841" t="s">
        <v>1347</v>
      </c>
    </row>
    <row r="842" spans="2:3" x14ac:dyDescent="0.25">
      <c r="B842" s="86"/>
      <c r="C842" t="s">
        <v>1340</v>
      </c>
    </row>
    <row r="843" spans="2:3" x14ac:dyDescent="0.25">
      <c r="B843" s="86"/>
      <c r="C843" t="s">
        <v>1346</v>
      </c>
    </row>
    <row r="844" spans="2:3" x14ac:dyDescent="0.25">
      <c r="B844" s="86"/>
      <c r="C844" t="s">
        <v>1343</v>
      </c>
    </row>
    <row r="845" spans="2:3" x14ac:dyDescent="0.25">
      <c r="B845" s="86"/>
      <c r="C845" t="s">
        <v>1345</v>
      </c>
    </row>
    <row r="846" spans="2:3" x14ac:dyDescent="0.25">
      <c r="B846" s="86"/>
    </row>
    <row r="847" spans="2:3" ht="60" x14ac:dyDescent="0.25">
      <c r="B847" s="86"/>
      <c r="C847" s="47" t="s">
        <v>1344</v>
      </c>
    </row>
    <row r="848" spans="2:3" x14ac:dyDescent="0.25">
      <c r="B848" s="86"/>
      <c r="C848" s="47"/>
    </row>
    <row r="849" spans="2:3" x14ac:dyDescent="0.25">
      <c r="B849" s="86"/>
    </row>
    <row r="850" spans="2:3" ht="18.75" x14ac:dyDescent="0.3">
      <c r="B850" s="86"/>
      <c r="C850" s="18" t="s">
        <v>2000</v>
      </c>
    </row>
    <row r="851" spans="2:3" x14ac:dyDescent="0.25">
      <c r="B851" s="86"/>
    </row>
    <row r="852" spans="2:3" x14ac:dyDescent="0.25">
      <c r="B852" s="86"/>
      <c r="C852" s="17" t="s">
        <v>1959</v>
      </c>
    </row>
    <row r="853" spans="2:3" x14ac:dyDescent="0.25">
      <c r="B853" s="86"/>
      <c r="C853" s="17" t="s">
        <v>2001</v>
      </c>
    </row>
    <row r="854" spans="2:3" ht="60" x14ac:dyDescent="0.25">
      <c r="B854" s="86"/>
      <c r="C854" s="47" t="s">
        <v>1348</v>
      </c>
    </row>
    <row r="855" spans="2:3" ht="45" x14ac:dyDescent="0.25">
      <c r="B855" s="86"/>
      <c r="C855" s="47" t="s">
        <v>1349</v>
      </c>
    </row>
    <row r="856" spans="2:3" ht="75" customHeight="1" x14ac:dyDescent="0.25">
      <c r="B856" s="86"/>
      <c r="C856" s="47" t="s">
        <v>1350</v>
      </c>
    </row>
    <row r="857" spans="2:3" x14ac:dyDescent="0.25">
      <c r="B857" s="86"/>
    </row>
    <row r="858" spans="2:3" x14ac:dyDescent="0.25">
      <c r="B858" s="86"/>
      <c r="C858" s="17" t="s">
        <v>2002</v>
      </c>
    </row>
    <row r="859" spans="2:3" x14ac:dyDescent="0.25">
      <c r="B859" s="86"/>
      <c r="C859" t="s">
        <v>1068</v>
      </c>
    </row>
    <row r="860" spans="2:3" x14ac:dyDescent="0.25">
      <c r="B860" s="86"/>
      <c r="C860" t="s">
        <v>2553</v>
      </c>
    </row>
    <row r="861" spans="2:3" x14ac:dyDescent="0.25">
      <c r="B861" s="86"/>
      <c r="C861" t="s">
        <v>1070</v>
      </c>
    </row>
    <row r="862" spans="2:3" x14ac:dyDescent="0.25">
      <c r="B862" s="86"/>
      <c r="C862" t="s">
        <v>1353</v>
      </c>
    </row>
    <row r="863" spans="2:3" ht="45" customHeight="1" x14ac:dyDescent="0.25">
      <c r="B863" s="86"/>
      <c r="C863" s="47" t="s">
        <v>1351</v>
      </c>
    </row>
    <row r="864" spans="2:3" x14ac:dyDescent="0.25">
      <c r="B864" s="86"/>
      <c r="C864" t="s">
        <v>1352</v>
      </c>
    </row>
    <row r="865" spans="2:3" x14ac:dyDescent="0.25">
      <c r="B865" s="86"/>
      <c r="C865" s="32" t="s">
        <v>1354</v>
      </c>
    </row>
    <row r="866" spans="2:3" ht="30" x14ac:dyDescent="0.25">
      <c r="B866" s="86"/>
      <c r="C866" s="141" t="s">
        <v>1355</v>
      </c>
    </row>
    <row r="867" spans="2:3" x14ac:dyDescent="0.25">
      <c r="B867" s="86"/>
      <c r="C867" s="32" t="s">
        <v>1356</v>
      </c>
    </row>
    <row r="868" spans="2:3" ht="30" x14ac:dyDescent="0.25">
      <c r="B868" s="86"/>
      <c r="C868" s="141" t="s">
        <v>1357</v>
      </c>
    </row>
    <row r="869" spans="2:3" x14ac:dyDescent="0.25">
      <c r="B869" s="86"/>
      <c r="C869" s="32" t="s">
        <v>1358</v>
      </c>
    </row>
    <row r="870" spans="2:3" ht="30" x14ac:dyDescent="0.25">
      <c r="B870" s="86"/>
      <c r="C870" s="141" t="s">
        <v>1359</v>
      </c>
    </row>
    <row r="871" spans="2:3" x14ac:dyDescent="0.25">
      <c r="B871" s="86"/>
      <c r="C871" s="32" t="s">
        <v>1360</v>
      </c>
    </row>
    <row r="872" spans="2:3" x14ac:dyDescent="0.25">
      <c r="B872" s="86"/>
      <c r="C872" s="32" t="s">
        <v>1361</v>
      </c>
    </row>
    <row r="873" spans="2:3" x14ac:dyDescent="0.25">
      <c r="B873" s="86"/>
      <c r="C873" s="32" t="s">
        <v>1362</v>
      </c>
    </row>
    <row r="874" spans="2:3" x14ac:dyDescent="0.25">
      <c r="B874" s="86"/>
      <c r="C874" s="32" t="s">
        <v>1363</v>
      </c>
    </row>
    <row r="875" spans="2:3" x14ac:dyDescent="0.25">
      <c r="B875" s="86"/>
      <c r="C875" s="32" t="s">
        <v>1364</v>
      </c>
    </row>
    <row r="876" spans="2:3" ht="30" x14ac:dyDescent="0.25">
      <c r="B876" s="86"/>
      <c r="C876" s="47" t="s">
        <v>1365</v>
      </c>
    </row>
    <row r="877" spans="2:3" x14ac:dyDescent="0.25">
      <c r="B877" s="86"/>
    </row>
    <row r="878" spans="2:3" x14ac:dyDescent="0.25">
      <c r="B878" s="86"/>
      <c r="C878" s="17" t="s">
        <v>2003</v>
      </c>
    </row>
    <row r="879" spans="2:3" ht="30" customHeight="1" x14ac:dyDescent="0.25">
      <c r="B879" s="86"/>
      <c r="C879" s="47" t="s">
        <v>1366</v>
      </c>
    </row>
    <row r="880" spans="2:3" x14ac:dyDescent="0.25">
      <c r="B880" s="86"/>
      <c r="C880" s="153" t="s">
        <v>1367</v>
      </c>
    </row>
    <row r="881" spans="2:3" ht="30" x14ac:dyDescent="0.25">
      <c r="B881" s="86"/>
      <c r="C881" s="47" t="s">
        <v>1368</v>
      </c>
    </row>
    <row r="882" spans="2:3" x14ac:dyDescent="0.25">
      <c r="B882" s="86"/>
    </row>
    <row r="883" spans="2:3" x14ac:dyDescent="0.25">
      <c r="B883" s="86"/>
      <c r="C883" t="s">
        <v>1370</v>
      </c>
    </row>
    <row r="884" spans="2:3" x14ac:dyDescent="0.25">
      <c r="B884" s="86"/>
    </row>
    <row r="885" spans="2:3" x14ac:dyDescent="0.25">
      <c r="B885" s="86"/>
      <c r="C885" s="20" t="s">
        <v>172</v>
      </c>
    </row>
    <row r="886" spans="2:3" x14ac:dyDescent="0.25">
      <c r="B886" s="86"/>
      <c r="C886" s="20" t="s">
        <v>173</v>
      </c>
    </row>
    <row r="887" spans="2:3" x14ac:dyDescent="0.25">
      <c r="B887" s="86"/>
    </row>
    <row r="888" spans="2:3" x14ac:dyDescent="0.25">
      <c r="B888" s="86"/>
      <c r="C888" t="s">
        <v>1371</v>
      </c>
    </row>
    <row r="889" spans="2:3" x14ac:dyDescent="0.25">
      <c r="B889" s="86"/>
    </row>
    <row r="890" spans="2:3" x14ac:dyDescent="0.25">
      <c r="B890" s="86"/>
      <c r="C890" s="20" t="s">
        <v>175</v>
      </c>
    </row>
    <row r="891" spans="2:3" x14ac:dyDescent="0.25">
      <c r="B891" s="86"/>
    </row>
    <row r="892" spans="2:3" x14ac:dyDescent="0.25">
      <c r="B892" s="86"/>
      <c r="C892" t="s">
        <v>1372</v>
      </c>
    </row>
    <row r="893" spans="2:3" x14ac:dyDescent="0.25">
      <c r="B893" s="86"/>
      <c r="C893" t="s">
        <v>1373</v>
      </c>
    </row>
    <row r="894" spans="2:3" x14ac:dyDescent="0.25">
      <c r="B894" s="86"/>
      <c r="C894" s="20" t="s">
        <v>178</v>
      </c>
    </row>
    <row r="895" spans="2:3" x14ac:dyDescent="0.25">
      <c r="B895" s="86"/>
      <c r="C895" t="s">
        <v>1374</v>
      </c>
    </row>
    <row r="896" spans="2:3" x14ac:dyDescent="0.25">
      <c r="B896" s="86"/>
      <c r="C896" s="20" t="s">
        <v>180</v>
      </c>
    </row>
    <row r="897" spans="2:3" x14ac:dyDescent="0.25">
      <c r="B897" s="86"/>
      <c r="C897" s="20"/>
    </row>
    <row r="898" spans="2:3" x14ac:dyDescent="0.25">
      <c r="B898" s="86"/>
      <c r="C898" t="s">
        <v>1375</v>
      </c>
    </row>
    <row r="899" spans="2:3" x14ac:dyDescent="0.25">
      <c r="B899" s="86"/>
      <c r="C899" s="20" t="s">
        <v>182</v>
      </c>
    </row>
    <row r="900" spans="2:3" x14ac:dyDescent="0.25">
      <c r="B900" s="86"/>
      <c r="C900" t="s">
        <v>1376</v>
      </c>
    </row>
    <row r="901" spans="2:3" x14ac:dyDescent="0.25">
      <c r="B901" s="86"/>
      <c r="C901" s="20" t="s">
        <v>184</v>
      </c>
    </row>
    <row r="902" spans="2:3" x14ac:dyDescent="0.25">
      <c r="B902" s="86"/>
      <c r="C902" s="20"/>
    </row>
    <row r="903" spans="2:3" ht="45" x14ac:dyDescent="0.25">
      <c r="B903" s="86"/>
      <c r="C903" s="47" t="s">
        <v>1378</v>
      </c>
    </row>
    <row r="904" spans="2:3" x14ac:dyDescent="0.25">
      <c r="B904" s="86"/>
      <c r="C904" t="s">
        <v>1379</v>
      </c>
    </row>
    <row r="905" spans="2:3" x14ac:dyDescent="0.25">
      <c r="B905" s="86"/>
    </row>
    <row r="906" spans="2:3" x14ac:dyDescent="0.25">
      <c r="B906" s="86"/>
      <c r="C906" s="17" t="s">
        <v>2555</v>
      </c>
    </row>
    <row r="907" spans="2:3" x14ac:dyDescent="0.25">
      <c r="B907" s="86"/>
      <c r="C907" t="s">
        <v>1380</v>
      </c>
    </row>
    <row r="908" spans="2:3" x14ac:dyDescent="0.25">
      <c r="B908" s="86"/>
    </row>
    <row r="909" spans="2:3" x14ac:dyDescent="0.25">
      <c r="B909" s="86"/>
      <c r="C909" s="146" t="s">
        <v>2087</v>
      </c>
    </row>
    <row r="910" spans="2:3" x14ac:dyDescent="0.25">
      <c r="B910" s="86"/>
    </row>
    <row r="911" spans="2:3" x14ac:dyDescent="0.25">
      <c r="B911" s="86"/>
      <c r="C911" s="17" t="s">
        <v>2004</v>
      </c>
    </row>
    <row r="912" spans="2:3" x14ac:dyDescent="0.25">
      <c r="B912" s="86"/>
      <c r="C912" s="17" t="s">
        <v>2005</v>
      </c>
    </row>
    <row r="913" spans="2:3" x14ac:dyDescent="0.25">
      <c r="B913" s="86"/>
      <c r="C913" t="s">
        <v>1381</v>
      </c>
    </row>
    <row r="914" spans="2:3" x14ac:dyDescent="0.25">
      <c r="B914" s="86"/>
    </row>
    <row r="915" spans="2:3" x14ac:dyDescent="0.25">
      <c r="B915" s="86"/>
      <c r="C915" s="17" t="s">
        <v>1965</v>
      </c>
    </row>
    <row r="916" spans="2:3" x14ac:dyDescent="0.25">
      <c r="B916" s="86"/>
      <c r="C916" t="s">
        <v>1382</v>
      </c>
    </row>
    <row r="917" spans="2:3" x14ac:dyDescent="0.25">
      <c r="B917" s="86"/>
      <c r="C917" t="s">
        <v>1383</v>
      </c>
    </row>
    <row r="918" spans="2:3" x14ac:dyDescent="0.25">
      <c r="B918" s="86"/>
    </row>
    <row r="919" spans="2:3" x14ac:dyDescent="0.25">
      <c r="B919" s="86"/>
      <c r="C919" s="17" t="s">
        <v>1966</v>
      </c>
    </row>
    <row r="920" spans="2:3" ht="75" customHeight="1" x14ac:dyDescent="0.25">
      <c r="B920" s="86"/>
      <c r="C920" s="47" t="s">
        <v>1385</v>
      </c>
    </row>
    <row r="921" spans="2:3" x14ac:dyDescent="0.25">
      <c r="B921" s="86"/>
    </row>
    <row r="922" spans="2:3" x14ac:dyDescent="0.25">
      <c r="B922" s="86"/>
      <c r="C922" t="s">
        <v>1384</v>
      </c>
    </row>
    <row r="923" spans="2:3" x14ac:dyDescent="0.25">
      <c r="B923" s="86"/>
      <c r="C923" t="s">
        <v>1392</v>
      </c>
    </row>
    <row r="924" spans="2:3" x14ac:dyDescent="0.25">
      <c r="B924" s="86"/>
      <c r="C924" s="47" t="s">
        <v>1393</v>
      </c>
    </row>
    <row r="925" spans="2:3" ht="30" x14ac:dyDescent="0.25">
      <c r="B925" s="86"/>
      <c r="C925" s="47" t="s">
        <v>1394</v>
      </c>
    </row>
    <row r="926" spans="2:3" x14ac:dyDescent="0.25">
      <c r="B926" s="86"/>
      <c r="C926" t="s">
        <v>1387</v>
      </c>
    </row>
    <row r="927" spans="2:3" ht="30" x14ac:dyDescent="0.25">
      <c r="B927" s="86"/>
      <c r="C927" s="47" t="s">
        <v>1395</v>
      </c>
    </row>
    <row r="928" spans="2:3" ht="30" x14ac:dyDescent="0.25">
      <c r="B928" s="86"/>
      <c r="C928" s="47" t="s">
        <v>1396</v>
      </c>
    </row>
    <row r="929" spans="2:3" x14ac:dyDescent="0.25">
      <c r="B929" s="86"/>
      <c r="C929" s="143" t="s">
        <v>1397</v>
      </c>
    </row>
    <row r="930" spans="2:3" ht="30" x14ac:dyDescent="0.25">
      <c r="B930" s="86"/>
      <c r="C930" s="47" t="s">
        <v>1388</v>
      </c>
    </row>
    <row r="931" spans="2:3" ht="30" x14ac:dyDescent="0.25">
      <c r="B931" s="86"/>
      <c r="C931" s="47" t="s">
        <v>1389</v>
      </c>
    </row>
    <row r="932" spans="2:3" x14ac:dyDescent="0.25">
      <c r="B932" s="86"/>
      <c r="C932" t="s">
        <v>2053</v>
      </c>
    </row>
    <row r="933" spans="2:3" x14ac:dyDescent="0.25">
      <c r="B933" s="86"/>
    </row>
    <row r="934" spans="2:3" x14ac:dyDescent="0.25">
      <c r="B934" s="86"/>
      <c r="C934" s="17" t="s">
        <v>1967</v>
      </c>
    </row>
    <row r="935" spans="2:3" x14ac:dyDescent="0.25">
      <c r="B935" s="86"/>
      <c r="C935" t="s">
        <v>1390</v>
      </c>
    </row>
    <row r="936" spans="2:3" ht="45" x14ac:dyDescent="0.25">
      <c r="B936" s="86"/>
      <c r="C936" s="47" t="s">
        <v>1391</v>
      </c>
    </row>
    <row r="937" spans="2:3" x14ac:dyDescent="0.25">
      <c r="B937" s="86"/>
    </row>
    <row r="938" spans="2:3" x14ac:dyDescent="0.25">
      <c r="B938" s="86"/>
      <c r="C938" s="17" t="s">
        <v>1968</v>
      </c>
    </row>
    <row r="939" spans="2:3" ht="45" x14ac:dyDescent="0.25">
      <c r="B939" s="86"/>
      <c r="C939" s="47" t="s">
        <v>1398</v>
      </c>
    </row>
    <row r="940" spans="2:3" x14ac:dyDescent="0.25">
      <c r="B940" s="86"/>
    </row>
    <row r="941" spans="2:3" x14ac:dyDescent="0.25">
      <c r="B941" s="86"/>
      <c r="C941" t="s">
        <v>1399</v>
      </c>
    </row>
    <row r="942" spans="2:3" x14ac:dyDescent="0.25">
      <c r="B942" s="86"/>
      <c r="C942" t="s">
        <v>1400</v>
      </c>
    </row>
    <row r="943" spans="2:3" x14ac:dyDescent="0.25">
      <c r="B943" s="86"/>
      <c r="C943" t="s">
        <v>2362</v>
      </c>
    </row>
    <row r="944" spans="2:3" x14ac:dyDescent="0.25">
      <c r="B944" s="86"/>
      <c r="C944" t="s">
        <v>1401</v>
      </c>
    </row>
    <row r="945" spans="2:3" x14ac:dyDescent="0.25">
      <c r="B945" s="86"/>
    </row>
    <row r="946" spans="2:3" x14ac:dyDescent="0.25">
      <c r="B946" s="86"/>
      <c r="C946" t="s">
        <v>1402</v>
      </c>
    </row>
    <row r="947" spans="2:3" x14ac:dyDescent="0.25">
      <c r="B947" s="86"/>
      <c r="C947" t="s">
        <v>1403</v>
      </c>
    </row>
    <row r="948" spans="2:3" x14ac:dyDescent="0.25">
      <c r="B948" s="86"/>
      <c r="C948" t="s">
        <v>2363</v>
      </c>
    </row>
    <row r="949" spans="2:3" x14ac:dyDescent="0.25">
      <c r="B949" s="86"/>
      <c r="C949" t="s">
        <v>1400</v>
      </c>
    </row>
    <row r="950" spans="2:3" x14ac:dyDescent="0.25">
      <c r="B950" s="86"/>
      <c r="C950" t="s">
        <v>1404</v>
      </c>
    </row>
    <row r="951" spans="2:3" x14ac:dyDescent="0.25">
      <c r="B951" s="86"/>
      <c r="C951" t="s">
        <v>2054</v>
      </c>
    </row>
    <row r="952" spans="2:3" x14ac:dyDescent="0.25">
      <c r="B952" s="86"/>
      <c r="C952" t="s">
        <v>1405</v>
      </c>
    </row>
    <row r="953" spans="2:3" x14ac:dyDescent="0.25">
      <c r="B953" s="86"/>
    </row>
    <row r="954" spans="2:3" x14ac:dyDescent="0.25">
      <c r="B954" s="86"/>
      <c r="C954" t="s">
        <v>1406</v>
      </c>
    </row>
    <row r="955" spans="2:3" x14ac:dyDescent="0.25">
      <c r="B955" s="86"/>
    </row>
    <row r="956" spans="2:3" x14ac:dyDescent="0.25">
      <c r="B956" s="86"/>
      <c r="C956" t="s">
        <v>1407</v>
      </c>
    </row>
    <row r="957" spans="2:3" x14ac:dyDescent="0.25">
      <c r="B957" s="86"/>
      <c r="C957" s="141" t="s">
        <v>1408</v>
      </c>
    </row>
    <row r="958" spans="2:3" x14ac:dyDescent="0.25">
      <c r="B958" s="86"/>
      <c r="C958" s="141" t="s">
        <v>1409</v>
      </c>
    </row>
    <row r="959" spans="2:3" x14ac:dyDescent="0.25">
      <c r="B959" s="86"/>
      <c r="C959" s="141" t="s">
        <v>1410</v>
      </c>
    </row>
    <row r="960" spans="2:3" x14ac:dyDescent="0.25">
      <c r="B960" s="86"/>
      <c r="C960" s="141" t="s">
        <v>1317</v>
      </c>
    </row>
    <row r="961" spans="2:3" x14ac:dyDescent="0.25">
      <c r="B961" s="86"/>
      <c r="C961" s="141" t="s">
        <v>1411</v>
      </c>
    </row>
    <row r="962" spans="2:3" x14ac:dyDescent="0.25">
      <c r="B962" s="86"/>
      <c r="C962" s="141" t="s">
        <v>1412</v>
      </c>
    </row>
    <row r="963" spans="2:3" x14ac:dyDescent="0.25">
      <c r="B963" s="86"/>
      <c r="C963" t="s">
        <v>1413</v>
      </c>
    </row>
    <row r="964" spans="2:3" x14ac:dyDescent="0.25">
      <c r="B964" s="86"/>
      <c r="C964" t="s">
        <v>1414</v>
      </c>
    </row>
    <row r="965" spans="2:3" x14ac:dyDescent="0.25">
      <c r="B965" s="86"/>
    </row>
    <row r="966" spans="2:3" x14ac:dyDescent="0.25">
      <c r="B966" s="86"/>
      <c r="C966" t="s">
        <v>1415</v>
      </c>
    </row>
    <row r="967" spans="2:3" x14ac:dyDescent="0.25">
      <c r="B967" s="86"/>
      <c r="C967" t="s">
        <v>1416</v>
      </c>
    </row>
    <row r="968" spans="2:3" x14ac:dyDescent="0.25">
      <c r="B968" s="86"/>
      <c r="C968" t="s">
        <v>1417</v>
      </c>
    </row>
    <row r="969" spans="2:3" ht="15" customHeight="1" x14ac:dyDescent="0.25">
      <c r="B969" s="86"/>
      <c r="C969" s="47" t="s">
        <v>1418</v>
      </c>
    </row>
    <row r="970" spans="2:3" x14ac:dyDescent="0.25">
      <c r="B970" s="86"/>
      <c r="C970" t="s">
        <v>1419</v>
      </c>
    </row>
    <row r="971" spans="2:3" x14ac:dyDescent="0.25">
      <c r="B971" s="86"/>
      <c r="C971" t="s">
        <v>1420</v>
      </c>
    </row>
    <row r="972" spans="2:3" x14ac:dyDescent="0.25">
      <c r="B972" s="86"/>
    </row>
    <row r="973" spans="2:3" x14ac:dyDescent="0.25">
      <c r="B973" s="86"/>
      <c r="C973" t="s">
        <v>1421</v>
      </c>
    </row>
    <row r="974" spans="2:3" x14ac:dyDescent="0.25">
      <c r="B974" s="86"/>
      <c r="C974" t="s">
        <v>1422</v>
      </c>
    </row>
    <row r="975" spans="2:3" x14ac:dyDescent="0.25">
      <c r="B975" s="86"/>
      <c r="C975" t="s">
        <v>1417</v>
      </c>
    </row>
    <row r="976" spans="2:3" x14ac:dyDescent="0.25">
      <c r="B976" s="86"/>
      <c r="C976" t="s">
        <v>1423</v>
      </c>
    </row>
    <row r="977" spans="2:3" x14ac:dyDescent="0.25">
      <c r="B977" s="86"/>
      <c r="C977" t="s">
        <v>1425</v>
      </c>
    </row>
    <row r="978" spans="2:3" x14ac:dyDescent="0.25">
      <c r="B978" s="86"/>
      <c r="C978" t="s">
        <v>1426</v>
      </c>
    </row>
    <row r="979" spans="2:3" x14ac:dyDescent="0.25">
      <c r="B979" s="86"/>
      <c r="C979" t="s">
        <v>1427</v>
      </c>
    </row>
    <row r="980" spans="2:3" x14ac:dyDescent="0.25">
      <c r="B980" s="86"/>
      <c r="C980" t="s">
        <v>1428</v>
      </c>
    </row>
    <row r="981" spans="2:3" x14ac:dyDescent="0.25">
      <c r="B981" s="86"/>
      <c r="C981" t="s">
        <v>1429</v>
      </c>
    </row>
    <row r="982" spans="2:3" x14ac:dyDescent="0.25">
      <c r="B982" s="86"/>
      <c r="C982" t="s">
        <v>1420</v>
      </c>
    </row>
    <row r="983" spans="2:3" x14ac:dyDescent="0.25">
      <c r="B983" s="86"/>
    </row>
    <row r="984" spans="2:3" x14ac:dyDescent="0.25">
      <c r="B984" s="86"/>
      <c r="C984" t="s">
        <v>1431</v>
      </c>
    </row>
    <row r="985" spans="2:3" x14ac:dyDescent="0.25">
      <c r="B985" s="86"/>
      <c r="C985" t="s">
        <v>1432</v>
      </c>
    </row>
    <row r="986" spans="2:3" x14ac:dyDescent="0.25">
      <c r="B986" s="86"/>
      <c r="C986" t="s">
        <v>1419</v>
      </c>
    </row>
    <row r="987" spans="2:3" x14ac:dyDescent="0.25">
      <c r="B987" s="86"/>
      <c r="C987" t="s">
        <v>1420</v>
      </c>
    </row>
    <row r="988" spans="2:3" x14ac:dyDescent="0.25">
      <c r="B988" s="86"/>
      <c r="C988" t="s">
        <v>1433</v>
      </c>
    </row>
    <row r="989" spans="2:3" x14ac:dyDescent="0.25">
      <c r="B989" s="86"/>
      <c r="C989" s="34" t="s">
        <v>1434</v>
      </c>
    </row>
    <row r="990" spans="2:3" x14ac:dyDescent="0.25">
      <c r="B990" s="86"/>
      <c r="C990" s="34" t="s">
        <v>1435</v>
      </c>
    </row>
    <row r="991" spans="2:3" x14ac:dyDescent="0.25">
      <c r="B991" s="86"/>
      <c r="C991" s="34" t="s">
        <v>1436</v>
      </c>
    </row>
    <row r="992" spans="2:3" x14ac:dyDescent="0.25">
      <c r="B992" s="86"/>
      <c r="C992" s="34" t="s">
        <v>1845</v>
      </c>
    </row>
    <row r="993" spans="2:3" x14ac:dyDescent="0.25">
      <c r="B993" s="86"/>
      <c r="C993" s="34" t="s">
        <v>1437</v>
      </c>
    </row>
    <row r="994" spans="2:3" x14ac:dyDescent="0.25">
      <c r="B994" s="86"/>
      <c r="C994" s="34" t="s">
        <v>1438</v>
      </c>
    </row>
    <row r="995" spans="2:3" x14ac:dyDescent="0.25">
      <c r="B995" s="86"/>
      <c r="C995" s="35" t="s">
        <v>220</v>
      </c>
    </row>
    <row r="996" spans="2:3" x14ac:dyDescent="0.25">
      <c r="B996" s="86"/>
    </row>
    <row r="997" spans="2:3" ht="30" x14ac:dyDescent="0.25">
      <c r="B997" s="86"/>
      <c r="C997" s="47" t="s">
        <v>1262</v>
      </c>
    </row>
    <row r="998" spans="2:3" x14ac:dyDescent="0.25">
      <c r="B998" s="86"/>
    </row>
    <row r="999" spans="2:3" x14ac:dyDescent="0.25">
      <c r="B999" s="86"/>
      <c r="C999" s="17"/>
    </row>
    <row r="1000" spans="2:3" ht="18.75" x14ac:dyDescent="0.3">
      <c r="B1000" s="86"/>
      <c r="C1000" s="18" t="s">
        <v>2006</v>
      </c>
    </row>
    <row r="1001" spans="2:3" x14ac:dyDescent="0.25">
      <c r="B1001" s="86"/>
    </row>
    <row r="1002" spans="2:3" x14ac:dyDescent="0.25">
      <c r="B1002" s="86"/>
      <c r="C1002" s="17" t="s">
        <v>1970</v>
      </c>
    </row>
    <row r="1003" spans="2:3" ht="30" x14ac:dyDescent="0.25">
      <c r="B1003" s="86"/>
      <c r="C1003" s="47" t="s">
        <v>1452</v>
      </c>
    </row>
    <row r="1004" spans="2:3" x14ac:dyDescent="0.25">
      <c r="B1004" s="86"/>
    </row>
    <row r="1005" spans="2:3" x14ac:dyDescent="0.25">
      <c r="B1005" s="86"/>
      <c r="C1005" t="s">
        <v>1454</v>
      </c>
    </row>
    <row r="1006" spans="2:3" x14ac:dyDescent="0.25">
      <c r="B1006" s="86"/>
      <c r="C1006" s="32" t="s">
        <v>1455</v>
      </c>
    </row>
    <row r="1007" spans="2:3" x14ac:dyDescent="0.25">
      <c r="B1007" s="86"/>
      <c r="C1007" s="32" t="s">
        <v>2574</v>
      </c>
    </row>
    <row r="1008" spans="2:3" ht="45" x14ac:dyDescent="0.25">
      <c r="B1008" s="86"/>
      <c r="C1008" s="142" t="s">
        <v>1457</v>
      </c>
    </row>
    <row r="1009" spans="2:3" x14ac:dyDescent="0.25">
      <c r="B1009" s="86"/>
    </row>
    <row r="1010" spans="2:3" x14ac:dyDescent="0.25">
      <c r="B1010" s="86"/>
      <c r="C1010" t="s">
        <v>1458</v>
      </c>
    </row>
    <row r="1011" spans="2:3" x14ac:dyDescent="0.25">
      <c r="B1011" s="86"/>
      <c r="C1011" s="32" t="s">
        <v>1459</v>
      </c>
    </row>
    <row r="1012" spans="2:3" x14ac:dyDescent="0.25">
      <c r="B1012" s="86"/>
      <c r="C1012" s="32" t="s">
        <v>1455</v>
      </c>
    </row>
    <row r="1013" spans="2:3" x14ac:dyDescent="0.25">
      <c r="B1013" s="86"/>
      <c r="C1013" s="32" t="s">
        <v>2574</v>
      </c>
    </row>
    <row r="1014" spans="2:3" ht="45" x14ac:dyDescent="0.25">
      <c r="B1014" s="86"/>
      <c r="C1014" s="142" t="s">
        <v>1457</v>
      </c>
    </row>
    <row r="1015" spans="2:3" x14ac:dyDescent="0.25">
      <c r="B1015" s="86"/>
    </row>
    <row r="1016" spans="2:3" x14ac:dyDescent="0.25">
      <c r="B1016" s="86"/>
      <c r="C1016" s="17" t="s">
        <v>2539</v>
      </c>
    </row>
    <row r="1017" spans="2:3" ht="75" x14ac:dyDescent="0.25">
      <c r="B1017" s="86"/>
      <c r="C1017" s="47" t="s">
        <v>1460</v>
      </c>
    </row>
    <row r="1018" spans="2:3" x14ac:dyDescent="0.25">
      <c r="B1018" s="86"/>
    </row>
    <row r="1019" spans="2:3" x14ac:dyDescent="0.25">
      <c r="B1019" s="86"/>
      <c r="C1019" t="s">
        <v>1461</v>
      </c>
    </row>
    <row r="1020" spans="2:3" x14ac:dyDescent="0.25">
      <c r="B1020" s="86"/>
      <c r="C1020" t="s">
        <v>1462</v>
      </c>
    </row>
    <row r="1021" spans="2:3" x14ac:dyDescent="0.25">
      <c r="B1021" s="86"/>
      <c r="C1021" t="s">
        <v>2520</v>
      </c>
    </row>
    <row r="1022" spans="2:3" x14ac:dyDescent="0.25">
      <c r="B1022" s="86"/>
      <c r="C1022" t="s">
        <v>1463</v>
      </c>
    </row>
    <row r="1023" spans="2:3" x14ac:dyDescent="0.25">
      <c r="B1023" s="86"/>
    </row>
    <row r="1024" spans="2:3" x14ac:dyDescent="0.25">
      <c r="B1024" s="86"/>
      <c r="C1024" t="s">
        <v>1464</v>
      </c>
    </row>
    <row r="1025" spans="2:3" x14ac:dyDescent="0.25">
      <c r="B1025" s="86"/>
      <c r="C1025" t="s">
        <v>1465</v>
      </c>
    </row>
    <row r="1026" spans="2:3" x14ac:dyDescent="0.25">
      <c r="B1026" s="86"/>
    </row>
    <row r="1027" spans="2:3" x14ac:dyDescent="0.25">
      <c r="B1027" s="86"/>
      <c r="C1027" t="s">
        <v>1466</v>
      </c>
    </row>
    <row r="1028" spans="2:3" x14ac:dyDescent="0.25">
      <c r="B1028" s="86"/>
    </row>
    <row r="1029" spans="2:3" x14ac:dyDescent="0.25">
      <c r="B1029" s="86"/>
      <c r="C1029" t="s">
        <v>1467</v>
      </c>
    </row>
    <row r="1030" spans="2:3" x14ac:dyDescent="0.25">
      <c r="B1030" s="86"/>
      <c r="C1030" t="s">
        <v>1468</v>
      </c>
    </row>
    <row r="1031" spans="2:3" x14ac:dyDescent="0.25">
      <c r="B1031" s="86"/>
      <c r="C1031" t="s">
        <v>1469</v>
      </c>
    </row>
    <row r="1032" spans="2:3" x14ac:dyDescent="0.25">
      <c r="B1032" s="86"/>
      <c r="C1032" t="s">
        <v>1470</v>
      </c>
    </row>
    <row r="1033" spans="2:3" x14ac:dyDescent="0.25">
      <c r="B1033" s="86"/>
    </row>
    <row r="1034" spans="2:3" x14ac:dyDescent="0.25">
      <c r="B1034" s="86"/>
      <c r="C1034" t="s">
        <v>1471</v>
      </c>
    </row>
    <row r="1035" spans="2:3" x14ac:dyDescent="0.25">
      <c r="B1035" s="86"/>
      <c r="C1035" t="s">
        <v>1468</v>
      </c>
    </row>
    <row r="1036" spans="2:3" x14ac:dyDescent="0.25">
      <c r="B1036" s="86"/>
      <c r="C1036" t="s">
        <v>1472</v>
      </c>
    </row>
    <row r="1037" spans="2:3" x14ac:dyDescent="0.25">
      <c r="B1037" s="86"/>
      <c r="C1037" t="s">
        <v>1473</v>
      </c>
    </row>
    <row r="1038" spans="2:3" x14ac:dyDescent="0.25">
      <c r="B1038" s="86"/>
    </row>
    <row r="1039" spans="2:3" x14ac:dyDescent="0.25">
      <c r="B1039" s="86"/>
      <c r="C1039" t="s">
        <v>1474</v>
      </c>
    </row>
    <row r="1040" spans="2:3" x14ac:dyDescent="0.25">
      <c r="B1040" s="86"/>
      <c r="C1040" t="s">
        <v>1468</v>
      </c>
    </row>
    <row r="1041" spans="2:3" x14ac:dyDescent="0.25">
      <c r="B1041" s="86"/>
      <c r="C1041" t="s">
        <v>1472</v>
      </c>
    </row>
    <row r="1042" spans="2:3" x14ac:dyDescent="0.25">
      <c r="B1042" s="86"/>
      <c r="C1042" t="s">
        <v>1475</v>
      </c>
    </row>
    <row r="1043" spans="2:3" x14ac:dyDescent="0.25">
      <c r="B1043" s="86"/>
    </row>
    <row r="1044" spans="2:3" x14ac:dyDescent="0.25">
      <c r="B1044" s="86"/>
      <c r="C1044" t="s">
        <v>1476</v>
      </c>
    </row>
    <row r="1045" spans="2:3" x14ac:dyDescent="0.25">
      <c r="B1045" s="86"/>
      <c r="C1045" t="s">
        <v>1477</v>
      </c>
    </row>
    <row r="1046" spans="2:3" ht="30" x14ac:dyDescent="0.25">
      <c r="B1046" s="86"/>
      <c r="C1046" s="47" t="s">
        <v>1478</v>
      </c>
    </row>
    <row r="1047" spans="2:3" x14ac:dyDescent="0.25">
      <c r="B1047" s="86"/>
      <c r="C1047" t="s">
        <v>1479</v>
      </c>
    </row>
    <row r="1048" spans="2:3" x14ac:dyDescent="0.25">
      <c r="B1048" s="86"/>
      <c r="C1048" s="34" t="s">
        <v>1480</v>
      </c>
    </row>
    <row r="1049" spans="2:3" x14ac:dyDescent="0.25">
      <c r="B1049" s="86"/>
      <c r="C1049" s="34" t="s">
        <v>1481</v>
      </c>
    </row>
    <row r="1050" spans="2:3" x14ac:dyDescent="0.25">
      <c r="B1050" s="86"/>
      <c r="C1050" s="34" t="s">
        <v>1482</v>
      </c>
    </row>
    <row r="1051" spans="2:3" ht="30" x14ac:dyDescent="0.25">
      <c r="B1051" s="86"/>
      <c r="C1051" s="47" t="s">
        <v>1483</v>
      </c>
    </row>
    <row r="1052" spans="2:3" x14ac:dyDescent="0.25">
      <c r="B1052" s="86"/>
      <c r="C1052" s="47"/>
    </row>
    <row r="1053" spans="2:3" x14ac:dyDescent="0.25">
      <c r="B1053" s="86"/>
      <c r="C1053" s="17" t="s">
        <v>2803</v>
      </c>
    </row>
    <row r="1054" spans="2:3" ht="60" x14ac:dyDescent="0.25">
      <c r="B1054" s="86"/>
      <c r="C1054" s="47" t="s">
        <v>2755</v>
      </c>
    </row>
    <row r="1055" spans="2:3" x14ac:dyDescent="0.25">
      <c r="B1055" s="86"/>
      <c r="C1055" t="s">
        <v>2756</v>
      </c>
    </row>
    <row r="1056" spans="2:3" x14ac:dyDescent="0.25">
      <c r="B1056" s="86"/>
      <c r="C1056" t="s">
        <v>2757</v>
      </c>
    </row>
    <row r="1057" spans="2:3" x14ac:dyDescent="0.25">
      <c r="B1057" s="86"/>
      <c r="C1057" t="s">
        <v>2758</v>
      </c>
    </row>
    <row r="1058" spans="2:3" x14ac:dyDescent="0.25">
      <c r="B1058" s="86"/>
    </row>
    <row r="1059" spans="2:3" x14ac:dyDescent="0.25">
      <c r="B1059" s="86"/>
      <c r="C1059" s="17" t="s">
        <v>2804</v>
      </c>
    </row>
    <row r="1060" spans="2:3" x14ac:dyDescent="0.25">
      <c r="B1060" s="86"/>
      <c r="C1060" t="s">
        <v>2759</v>
      </c>
    </row>
    <row r="1061" spans="2:3" x14ac:dyDescent="0.25">
      <c r="B1061" s="86"/>
      <c r="C1061" t="s">
        <v>2760</v>
      </c>
    </row>
    <row r="1062" spans="2:3" x14ac:dyDescent="0.25">
      <c r="B1062" s="86"/>
      <c r="C1062" t="s">
        <v>2761</v>
      </c>
    </row>
    <row r="1063" spans="2:3" x14ac:dyDescent="0.25">
      <c r="B1063" s="86"/>
      <c r="C1063" t="s">
        <v>2758</v>
      </c>
    </row>
    <row r="1064" spans="2:3" x14ac:dyDescent="0.25">
      <c r="B1064" s="86"/>
      <c r="C1064" t="s">
        <v>2762</v>
      </c>
    </row>
    <row r="1065" spans="2:3" x14ac:dyDescent="0.25">
      <c r="B1065" s="86"/>
    </row>
    <row r="1066" spans="2:3" x14ac:dyDescent="0.25">
      <c r="B1066" s="86"/>
      <c r="C1066" s="17" t="s">
        <v>2805</v>
      </c>
    </row>
    <row r="1067" spans="2:3" ht="75" x14ac:dyDescent="0.25">
      <c r="B1067" s="86"/>
      <c r="C1067" s="47" t="s">
        <v>2763</v>
      </c>
    </row>
    <row r="1068" spans="2:3" x14ac:dyDescent="0.25">
      <c r="B1068" s="86"/>
    </row>
    <row r="1069" spans="2:3" x14ac:dyDescent="0.25">
      <c r="B1069" s="86"/>
      <c r="C1069" t="s">
        <v>2764</v>
      </c>
    </row>
    <row r="1070" spans="2:3" x14ac:dyDescent="0.25">
      <c r="B1070" s="86"/>
      <c r="C1070" t="s">
        <v>2765</v>
      </c>
    </row>
    <row r="1071" spans="2:3" x14ac:dyDescent="0.25">
      <c r="B1071" s="86"/>
      <c r="C1071" t="s">
        <v>2766</v>
      </c>
    </row>
    <row r="1072" spans="2:3" x14ac:dyDescent="0.25">
      <c r="B1072" s="86"/>
      <c r="C1072" t="s">
        <v>2758</v>
      </c>
    </row>
    <row r="1073" spans="2:3" x14ac:dyDescent="0.25">
      <c r="B1073" s="86"/>
    </row>
    <row r="1074" spans="2:3" x14ac:dyDescent="0.25">
      <c r="B1074" s="86"/>
      <c r="C1074" t="s">
        <v>2767</v>
      </c>
    </row>
    <row r="1075" spans="2:3" x14ac:dyDescent="0.25">
      <c r="B1075" s="86"/>
      <c r="C1075" t="s">
        <v>2768</v>
      </c>
    </row>
    <row r="1076" spans="2:3" x14ac:dyDescent="0.25">
      <c r="B1076" s="86"/>
      <c r="C1076" t="s">
        <v>2766</v>
      </c>
    </row>
    <row r="1077" spans="2:3" x14ac:dyDescent="0.25">
      <c r="B1077" s="86"/>
      <c r="C1077" t="s">
        <v>2758</v>
      </c>
    </row>
    <row r="1078" spans="2:3" x14ac:dyDescent="0.25">
      <c r="B1078" s="86"/>
    </row>
    <row r="1079" spans="2:3" x14ac:dyDescent="0.25">
      <c r="B1079" s="86"/>
      <c r="C1079" t="s">
        <v>2769</v>
      </c>
    </row>
    <row r="1080" spans="2:3" ht="60" customHeight="1" x14ac:dyDescent="0.25">
      <c r="B1080" s="86"/>
      <c r="C1080" s="47" t="s">
        <v>2770</v>
      </c>
    </row>
    <row r="1081" spans="2:3" x14ac:dyDescent="0.25">
      <c r="B1081" s="86"/>
    </row>
    <row r="1082" spans="2:3" x14ac:dyDescent="0.25">
      <c r="B1082" s="86"/>
      <c r="C1082" t="s">
        <v>2764</v>
      </c>
    </row>
    <row r="1083" spans="2:3" x14ac:dyDescent="0.25">
      <c r="B1083" s="86"/>
      <c r="C1083" t="s">
        <v>2771</v>
      </c>
    </row>
    <row r="1084" spans="2:3" x14ac:dyDescent="0.25">
      <c r="B1084" s="86"/>
      <c r="C1084" t="s">
        <v>2766</v>
      </c>
    </row>
    <row r="1085" spans="2:3" x14ac:dyDescent="0.25">
      <c r="B1085" s="86"/>
      <c r="C1085" t="s">
        <v>2758</v>
      </c>
    </row>
    <row r="1086" spans="2:3" x14ac:dyDescent="0.25">
      <c r="B1086" s="86"/>
    </row>
    <row r="1087" spans="2:3" x14ac:dyDescent="0.25">
      <c r="B1087" s="86"/>
      <c r="C1087" t="s">
        <v>2767</v>
      </c>
    </row>
    <row r="1088" spans="2:3" x14ac:dyDescent="0.25">
      <c r="B1088" s="86"/>
      <c r="C1088" t="s">
        <v>2772</v>
      </c>
    </row>
    <row r="1089" spans="2:3" x14ac:dyDescent="0.25">
      <c r="B1089" s="86"/>
      <c r="C1089" t="s">
        <v>2766</v>
      </c>
    </row>
    <row r="1090" spans="2:3" x14ac:dyDescent="0.25">
      <c r="B1090" s="86"/>
      <c r="C1090" t="s">
        <v>2758</v>
      </c>
    </row>
    <row r="1091" spans="2:3" x14ac:dyDescent="0.25">
      <c r="B1091" s="86"/>
    </row>
    <row r="1092" spans="2:3" x14ac:dyDescent="0.25">
      <c r="B1092" s="86"/>
      <c r="C1092" t="s">
        <v>2773</v>
      </c>
    </row>
    <row r="1093" spans="2:3" ht="75" customHeight="1" x14ac:dyDescent="0.25">
      <c r="B1093" s="86"/>
      <c r="C1093" s="47" t="s">
        <v>2774</v>
      </c>
    </row>
    <row r="1094" spans="2:3" ht="30" x14ac:dyDescent="0.25">
      <c r="B1094" s="86"/>
      <c r="C1094" s="47" t="s">
        <v>2775</v>
      </c>
    </row>
    <row r="1095" spans="2:3" x14ac:dyDescent="0.25">
      <c r="B1095" s="86"/>
    </row>
    <row r="1096" spans="2:3" x14ac:dyDescent="0.25">
      <c r="B1096" s="86"/>
      <c r="C1096" t="s">
        <v>2776</v>
      </c>
    </row>
    <row r="1097" spans="2:3" x14ac:dyDescent="0.25">
      <c r="B1097" s="86"/>
    </row>
    <row r="1098" spans="2:3" x14ac:dyDescent="0.25">
      <c r="B1098" s="86"/>
      <c r="C1098" t="s">
        <v>2764</v>
      </c>
    </row>
    <row r="1099" spans="2:3" x14ac:dyDescent="0.25">
      <c r="B1099" s="86"/>
      <c r="C1099" t="s">
        <v>2777</v>
      </c>
    </row>
    <row r="1100" spans="2:3" x14ac:dyDescent="0.25">
      <c r="B1100" s="86"/>
      <c r="C1100" t="s">
        <v>2766</v>
      </c>
    </row>
    <row r="1101" spans="2:3" x14ac:dyDescent="0.25">
      <c r="B1101" s="86"/>
      <c r="C1101" t="s">
        <v>2758</v>
      </c>
    </row>
    <row r="1102" spans="2:3" x14ac:dyDescent="0.25">
      <c r="B1102" s="86"/>
    </row>
    <row r="1103" spans="2:3" x14ac:dyDescent="0.25">
      <c r="B1103" s="86"/>
      <c r="C1103" t="s">
        <v>2767</v>
      </c>
    </row>
    <row r="1104" spans="2:3" x14ac:dyDescent="0.25">
      <c r="B1104" s="86"/>
      <c r="C1104" t="s">
        <v>2778</v>
      </c>
    </row>
    <row r="1105" spans="2:3" x14ac:dyDescent="0.25">
      <c r="B1105" s="86"/>
      <c r="C1105" t="s">
        <v>2766</v>
      </c>
    </row>
    <row r="1106" spans="2:3" x14ac:dyDescent="0.25">
      <c r="B1106" s="86"/>
      <c r="C1106" t="s">
        <v>2758</v>
      </c>
    </row>
    <row r="1107" spans="2:3" x14ac:dyDescent="0.25">
      <c r="B1107" s="86"/>
    </row>
    <row r="1108" spans="2:3" x14ac:dyDescent="0.25">
      <c r="B1108" s="86"/>
      <c r="C1108" t="s">
        <v>2779</v>
      </c>
    </row>
    <row r="1109" spans="2:3" x14ac:dyDescent="0.25">
      <c r="B1109" s="86"/>
    </row>
    <row r="1110" spans="2:3" x14ac:dyDescent="0.25">
      <c r="B1110" s="86"/>
      <c r="C1110" t="s">
        <v>2764</v>
      </c>
    </row>
    <row r="1111" spans="2:3" x14ac:dyDescent="0.25">
      <c r="B1111" s="86"/>
      <c r="C1111" t="s">
        <v>2780</v>
      </c>
    </row>
    <row r="1112" spans="2:3" x14ac:dyDescent="0.25">
      <c r="B1112" s="86"/>
      <c r="C1112" t="s">
        <v>2766</v>
      </c>
    </row>
    <row r="1113" spans="2:3" x14ac:dyDescent="0.25">
      <c r="B1113" s="86"/>
      <c r="C1113" t="s">
        <v>2758</v>
      </c>
    </row>
    <row r="1114" spans="2:3" x14ac:dyDescent="0.25">
      <c r="B1114" s="86"/>
    </row>
    <row r="1115" spans="2:3" x14ac:dyDescent="0.25">
      <c r="B1115" s="86"/>
      <c r="C1115" t="s">
        <v>2767</v>
      </c>
    </row>
    <row r="1116" spans="2:3" x14ac:dyDescent="0.25">
      <c r="B1116" s="86"/>
      <c r="C1116" t="s">
        <v>2781</v>
      </c>
    </row>
    <row r="1117" spans="2:3" x14ac:dyDescent="0.25">
      <c r="B1117" s="86"/>
      <c r="C1117" t="s">
        <v>2782</v>
      </c>
    </row>
    <row r="1118" spans="2:3" x14ac:dyDescent="0.25">
      <c r="B1118" s="86"/>
      <c r="C1118" t="s">
        <v>2758</v>
      </c>
    </row>
    <row r="1119" spans="2:3" x14ac:dyDescent="0.25">
      <c r="B1119" s="86"/>
    </row>
    <row r="1120" spans="2:3" x14ac:dyDescent="0.25">
      <c r="B1120" s="86"/>
      <c r="C1120" t="s">
        <v>2783</v>
      </c>
    </row>
    <row r="1121" spans="2:3" x14ac:dyDescent="0.25">
      <c r="B1121" s="86"/>
    </row>
    <row r="1122" spans="2:3" x14ac:dyDescent="0.25">
      <c r="B1122" s="86"/>
      <c r="C1122" t="s">
        <v>2784</v>
      </c>
    </row>
    <row r="1123" spans="2:3" x14ac:dyDescent="0.25">
      <c r="B1123" s="86"/>
      <c r="C1123" t="s">
        <v>2766</v>
      </c>
    </row>
    <row r="1124" spans="2:3" x14ac:dyDescent="0.25">
      <c r="B1124" s="86"/>
      <c r="C1124" t="s">
        <v>2758</v>
      </c>
    </row>
    <row r="1125" spans="2:3" x14ac:dyDescent="0.25">
      <c r="B1125" s="86"/>
    </row>
    <row r="1126" spans="2:3" x14ac:dyDescent="0.25">
      <c r="B1126" s="86"/>
      <c r="C1126" t="s">
        <v>2785</v>
      </c>
    </row>
    <row r="1127" spans="2:3" x14ac:dyDescent="0.25">
      <c r="B1127" s="86"/>
    </row>
    <row r="1128" spans="2:3" x14ac:dyDescent="0.25">
      <c r="B1128" s="86"/>
      <c r="C1128" s="377" t="s">
        <v>2786</v>
      </c>
    </row>
    <row r="1129" spans="2:3" x14ac:dyDescent="0.25">
      <c r="B1129" s="86"/>
      <c r="C1129" t="s">
        <v>2764</v>
      </c>
    </row>
    <row r="1130" spans="2:3" x14ac:dyDescent="0.25">
      <c r="B1130" s="86"/>
      <c r="C1130" t="s">
        <v>2787</v>
      </c>
    </row>
    <row r="1131" spans="2:3" x14ac:dyDescent="0.25">
      <c r="B1131" s="86"/>
      <c r="C1131" t="s">
        <v>2766</v>
      </c>
    </row>
    <row r="1132" spans="2:3" x14ac:dyDescent="0.25">
      <c r="B1132" s="86"/>
      <c r="C1132" t="s">
        <v>2758</v>
      </c>
    </row>
    <row r="1133" spans="2:3" x14ac:dyDescent="0.25">
      <c r="B1133" s="86"/>
    </row>
    <row r="1134" spans="2:3" x14ac:dyDescent="0.25">
      <c r="B1134" s="86"/>
      <c r="C1134" t="s">
        <v>2767</v>
      </c>
    </row>
    <row r="1135" spans="2:3" x14ac:dyDescent="0.25">
      <c r="B1135" s="86"/>
      <c r="C1135" t="s">
        <v>2788</v>
      </c>
    </row>
    <row r="1136" spans="2:3" x14ac:dyDescent="0.25">
      <c r="B1136" s="86"/>
      <c r="C1136" t="s">
        <v>2766</v>
      </c>
    </row>
    <row r="1137" spans="2:3" x14ac:dyDescent="0.25">
      <c r="B1137" s="86"/>
      <c r="C1137" t="s">
        <v>2758</v>
      </c>
    </row>
    <row r="1138" spans="2:3" x14ac:dyDescent="0.25">
      <c r="B1138" s="86"/>
    </row>
    <row r="1139" spans="2:3" x14ac:dyDescent="0.25">
      <c r="B1139" s="86"/>
      <c r="C1139" s="377" t="s">
        <v>2789</v>
      </c>
    </row>
    <row r="1140" spans="2:3" x14ac:dyDescent="0.25">
      <c r="B1140" s="86"/>
      <c r="C1140" t="s">
        <v>2764</v>
      </c>
    </row>
    <row r="1141" spans="2:3" x14ac:dyDescent="0.25">
      <c r="B1141" s="86"/>
      <c r="C1141" t="s">
        <v>2790</v>
      </c>
    </row>
    <row r="1142" spans="2:3" x14ac:dyDescent="0.25">
      <c r="B1142" s="86"/>
      <c r="C1142" t="s">
        <v>2766</v>
      </c>
    </row>
    <row r="1143" spans="2:3" x14ac:dyDescent="0.25">
      <c r="B1143" s="86"/>
      <c r="C1143" t="s">
        <v>2758</v>
      </c>
    </row>
    <row r="1144" spans="2:3" x14ac:dyDescent="0.25">
      <c r="B1144" s="86"/>
    </row>
    <row r="1145" spans="2:3" x14ac:dyDescent="0.25">
      <c r="B1145" s="86"/>
      <c r="C1145" t="s">
        <v>2767</v>
      </c>
    </row>
    <row r="1146" spans="2:3" x14ac:dyDescent="0.25">
      <c r="B1146" s="86"/>
      <c r="C1146" t="s">
        <v>2788</v>
      </c>
    </row>
    <row r="1147" spans="2:3" x14ac:dyDescent="0.25">
      <c r="B1147" s="86"/>
      <c r="C1147" t="s">
        <v>2766</v>
      </c>
    </row>
    <row r="1148" spans="2:3" x14ac:dyDescent="0.25">
      <c r="B1148" s="86"/>
      <c r="C1148" t="s">
        <v>2758</v>
      </c>
    </row>
    <row r="1149" spans="2:3" x14ac:dyDescent="0.25">
      <c r="B1149" s="86"/>
    </row>
    <row r="1150" spans="2:3" x14ac:dyDescent="0.25">
      <c r="B1150" s="86"/>
      <c r="C1150" t="s">
        <v>2791</v>
      </c>
    </row>
    <row r="1151" spans="2:3" ht="60" customHeight="1" x14ac:dyDescent="0.25">
      <c r="B1151" s="86"/>
      <c r="C1151" s="47" t="s">
        <v>2792</v>
      </c>
    </row>
    <row r="1152" spans="2:3" x14ac:dyDescent="0.25">
      <c r="B1152" s="86"/>
    </row>
    <row r="1153" spans="2:3" x14ac:dyDescent="0.25">
      <c r="B1153" s="86"/>
      <c r="C1153" t="s">
        <v>2764</v>
      </c>
    </row>
    <row r="1154" spans="2:3" x14ac:dyDescent="0.25">
      <c r="B1154" s="86"/>
      <c r="C1154" t="s">
        <v>2793</v>
      </c>
    </row>
    <row r="1155" spans="2:3" x14ac:dyDescent="0.25">
      <c r="B1155" s="86"/>
      <c r="C1155" t="s">
        <v>2766</v>
      </c>
    </row>
    <row r="1156" spans="2:3" x14ac:dyDescent="0.25">
      <c r="B1156" s="86"/>
      <c r="C1156" t="s">
        <v>2758</v>
      </c>
    </row>
    <row r="1157" spans="2:3" x14ac:dyDescent="0.25">
      <c r="B1157" s="86"/>
    </row>
    <row r="1158" spans="2:3" x14ac:dyDescent="0.25">
      <c r="B1158" s="86"/>
      <c r="C1158" t="s">
        <v>2767</v>
      </c>
    </row>
    <row r="1159" spans="2:3" x14ac:dyDescent="0.25">
      <c r="B1159" s="86"/>
      <c r="C1159" t="s">
        <v>2794</v>
      </c>
    </row>
    <row r="1160" spans="2:3" x14ac:dyDescent="0.25">
      <c r="B1160" s="86"/>
      <c r="C1160" t="s">
        <v>2766</v>
      </c>
    </row>
    <row r="1161" spans="2:3" x14ac:dyDescent="0.25">
      <c r="B1161" s="86"/>
      <c r="C1161" t="s">
        <v>2758</v>
      </c>
    </row>
    <row r="1162" spans="2:3" x14ac:dyDescent="0.25">
      <c r="B1162" s="86"/>
    </row>
    <row r="1163" spans="2:3" x14ac:dyDescent="0.25">
      <c r="B1163" s="86"/>
      <c r="C1163" s="381" t="s">
        <v>2795</v>
      </c>
    </row>
    <row r="1164" spans="2:3" x14ac:dyDescent="0.25">
      <c r="B1164" s="86"/>
      <c r="C1164" s="380"/>
    </row>
    <row r="1165" spans="2:3" x14ac:dyDescent="0.25">
      <c r="B1165" s="86"/>
      <c r="C1165" s="380" t="s">
        <v>2767</v>
      </c>
    </row>
    <row r="1166" spans="2:3" x14ac:dyDescent="0.25">
      <c r="B1166" s="86"/>
      <c r="C1166" s="380" t="s">
        <v>2796</v>
      </c>
    </row>
    <row r="1167" spans="2:3" x14ac:dyDescent="0.25">
      <c r="B1167" s="86"/>
      <c r="C1167" s="380" t="s">
        <v>2766</v>
      </c>
    </row>
    <row r="1168" spans="2:3" x14ac:dyDescent="0.25">
      <c r="B1168" s="86"/>
      <c r="C1168" s="380" t="s">
        <v>2758</v>
      </c>
    </row>
    <row r="1169" spans="2:3" x14ac:dyDescent="0.25">
      <c r="B1169" s="86"/>
    </row>
    <row r="1170" spans="2:3" x14ac:dyDescent="0.25">
      <c r="B1170" s="86"/>
      <c r="C1170" t="s">
        <v>2797</v>
      </c>
    </row>
    <row r="1171" spans="2:3" x14ac:dyDescent="0.25">
      <c r="B1171" s="86"/>
    </row>
    <row r="1172" spans="2:3" x14ac:dyDescent="0.25">
      <c r="B1172" s="86"/>
      <c r="C1172" t="s">
        <v>2760</v>
      </c>
    </row>
    <row r="1173" spans="2:3" x14ac:dyDescent="0.25">
      <c r="B1173" s="86"/>
      <c r="C1173" t="s">
        <v>2798</v>
      </c>
    </row>
    <row r="1174" spans="2:3" x14ac:dyDescent="0.25">
      <c r="B1174" s="86"/>
      <c r="C1174" t="s">
        <v>2758</v>
      </c>
    </row>
    <row r="1175" spans="2:3" x14ac:dyDescent="0.25">
      <c r="B1175" s="86"/>
      <c r="C1175" t="s">
        <v>2799</v>
      </c>
    </row>
    <row r="1176" spans="2:3" x14ac:dyDescent="0.25">
      <c r="B1176" s="86"/>
    </row>
    <row r="1177" spans="2:3" x14ac:dyDescent="0.25">
      <c r="B1177" s="86"/>
      <c r="C1177" t="s">
        <v>2764</v>
      </c>
    </row>
    <row r="1178" spans="2:3" x14ac:dyDescent="0.25">
      <c r="B1178" s="86"/>
      <c r="C1178" t="s">
        <v>2800</v>
      </c>
    </row>
    <row r="1179" spans="2:3" x14ac:dyDescent="0.25">
      <c r="B1179" s="86"/>
      <c r="C1179" t="s">
        <v>2766</v>
      </c>
    </row>
    <row r="1180" spans="2:3" x14ac:dyDescent="0.25">
      <c r="B1180" s="86"/>
      <c r="C1180" t="s">
        <v>2758</v>
      </c>
    </row>
    <row r="1181" spans="2:3" x14ac:dyDescent="0.25">
      <c r="B1181" s="86"/>
    </row>
    <row r="1182" spans="2:3" x14ac:dyDescent="0.25">
      <c r="B1182" s="86"/>
      <c r="C1182" t="s">
        <v>2767</v>
      </c>
    </row>
    <row r="1183" spans="2:3" x14ac:dyDescent="0.25">
      <c r="B1183" s="86"/>
      <c r="C1183" t="s">
        <v>2801</v>
      </c>
    </row>
    <row r="1184" spans="2:3" x14ac:dyDescent="0.25">
      <c r="B1184" s="86"/>
      <c r="C1184" t="s">
        <v>2766</v>
      </c>
    </row>
    <row r="1185" spans="2:3" x14ac:dyDescent="0.25">
      <c r="B1185" s="86"/>
      <c r="C1185" t="s">
        <v>2758</v>
      </c>
    </row>
    <row r="1186" spans="2:3" x14ac:dyDescent="0.25">
      <c r="B1186" s="86"/>
    </row>
    <row r="1187" spans="2:3" x14ac:dyDescent="0.25">
      <c r="B1187" s="86"/>
      <c r="C1187" t="s">
        <v>2802</v>
      </c>
    </row>
    <row r="1188" spans="2:3" x14ac:dyDescent="0.25">
      <c r="B1188" s="86"/>
    </row>
    <row r="1189" spans="2:3" x14ac:dyDescent="0.25">
      <c r="B1189" s="86"/>
      <c r="C1189" t="s">
        <v>2784</v>
      </c>
    </row>
    <row r="1190" spans="2:3" x14ac:dyDescent="0.25">
      <c r="B1190" s="86"/>
      <c r="C1190" t="s">
        <v>2782</v>
      </c>
    </row>
    <row r="1191" spans="2:3" x14ac:dyDescent="0.25">
      <c r="B1191" s="86"/>
      <c r="C1191" t="s">
        <v>2758</v>
      </c>
    </row>
    <row r="1192" spans="2:3" x14ac:dyDescent="0.25">
      <c r="B1192" s="86"/>
    </row>
    <row r="1193" spans="2:3" x14ac:dyDescent="0.25">
      <c r="B1193" s="86"/>
      <c r="C1193" s="17" t="s">
        <v>2753</v>
      </c>
    </row>
    <row r="1194" spans="2:3" ht="30" x14ac:dyDescent="0.25">
      <c r="B1194" s="86"/>
      <c r="C1194" s="47" t="s">
        <v>2099</v>
      </c>
    </row>
    <row r="1195" spans="2:3" ht="45" x14ac:dyDescent="0.25">
      <c r="B1195" s="86"/>
      <c r="C1195" s="47" t="s">
        <v>2100</v>
      </c>
    </row>
    <row r="1196" spans="2:3" x14ac:dyDescent="0.25">
      <c r="B1196" s="86"/>
      <c r="C1196" s="47"/>
    </row>
    <row r="1197" spans="2:3" x14ac:dyDescent="0.25">
      <c r="B1197" s="86"/>
      <c r="C1197" t="s">
        <v>2098</v>
      </c>
    </row>
    <row r="1198" spans="2:3" x14ac:dyDescent="0.25">
      <c r="B1198" s="86"/>
      <c r="C1198" t="s">
        <v>238</v>
      </c>
    </row>
    <row r="1199" spans="2:3" x14ac:dyDescent="0.25">
      <c r="B1199" s="86"/>
    </row>
    <row r="1200" spans="2:3" x14ac:dyDescent="0.25">
      <c r="B1200" s="86"/>
      <c r="C1200" t="s">
        <v>2121</v>
      </c>
    </row>
    <row r="1201" spans="2:3" ht="30" x14ac:dyDescent="0.25">
      <c r="B1201" s="86"/>
      <c r="C1201" s="47" t="s">
        <v>2123</v>
      </c>
    </row>
    <row r="1202" spans="2:3" ht="30" x14ac:dyDescent="0.25">
      <c r="B1202" s="86"/>
      <c r="C1202" s="47" t="s">
        <v>2124</v>
      </c>
    </row>
    <row r="1203" spans="2:3" x14ac:dyDescent="0.25">
      <c r="B1203" s="86"/>
      <c r="C1203" s="34" t="s">
        <v>2125</v>
      </c>
    </row>
    <row r="1204" spans="2:3" x14ac:dyDescent="0.25">
      <c r="B1204" s="86"/>
      <c r="C1204" s="34" t="s">
        <v>2126</v>
      </c>
    </row>
    <row r="1205" spans="2:3" x14ac:dyDescent="0.25">
      <c r="B1205" s="86"/>
      <c r="C1205" s="34" t="s">
        <v>2127</v>
      </c>
    </row>
    <row r="1206" spans="2:3" ht="30" x14ac:dyDescent="0.25">
      <c r="B1206" s="86"/>
      <c r="C1206" s="142" t="s">
        <v>2128</v>
      </c>
    </row>
    <row r="1207" spans="2:3" x14ac:dyDescent="0.25">
      <c r="B1207" s="86"/>
      <c r="C1207" s="143" t="s">
        <v>2129</v>
      </c>
    </row>
    <row r="1208" spans="2:3" x14ac:dyDescent="0.25">
      <c r="B1208" s="86"/>
      <c r="C1208" s="143" t="s">
        <v>2130</v>
      </c>
    </row>
    <row r="1209" spans="2:3" ht="30" x14ac:dyDescent="0.25">
      <c r="B1209" s="86"/>
      <c r="C1209" s="47" t="s">
        <v>2131</v>
      </c>
    </row>
    <row r="1210" spans="2:3" x14ac:dyDescent="0.25">
      <c r="B1210" s="86"/>
    </row>
    <row r="1211" spans="2:3" ht="30" x14ac:dyDescent="0.25">
      <c r="B1211" s="86"/>
      <c r="C1211" s="234" t="s">
        <v>2132</v>
      </c>
    </row>
    <row r="1212" spans="2:3" x14ac:dyDescent="0.25">
      <c r="B1212" s="86"/>
    </row>
    <row r="1213" spans="2:3" x14ac:dyDescent="0.25">
      <c r="B1213" s="86"/>
      <c r="C1213" t="s">
        <v>2133</v>
      </c>
    </row>
    <row r="1214" spans="2:3" x14ac:dyDescent="0.25">
      <c r="B1214" s="86"/>
    </row>
    <row r="1215" spans="2:3" x14ac:dyDescent="0.25">
      <c r="B1215" s="86"/>
      <c r="C1215" t="s">
        <v>2134</v>
      </c>
    </row>
    <row r="1216" spans="2:3" ht="45" x14ac:dyDescent="0.25">
      <c r="B1216" s="86"/>
      <c r="C1216" s="47" t="s">
        <v>2135</v>
      </c>
    </row>
    <row r="1217" spans="2:3" ht="30" x14ac:dyDescent="0.25">
      <c r="B1217" s="86"/>
      <c r="C1217" s="47" t="s">
        <v>2136</v>
      </c>
    </row>
    <row r="1218" spans="2:3" x14ac:dyDescent="0.25">
      <c r="B1218" s="86"/>
    </row>
    <row r="1219" spans="2:3" x14ac:dyDescent="0.25">
      <c r="B1219" s="86"/>
      <c r="C1219" t="s">
        <v>2137</v>
      </c>
    </row>
    <row r="1220" spans="2:3" ht="30" x14ac:dyDescent="0.25">
      <c r="B1220" s="86"/>
      <c r="C1220" s="47" t="s">
        <v>2122</v>
      </c>
    </row>
    <row r="1221" spans="2:3" x14ac:dyDescent="0.25">
      <c r="B1221" s="86"/>
      <c r="C1221" s="47" t="s">
        <v>2139</v>
      </c>
    </row>
    <row r="1222" spans="2:3" x14ac:dyDescent="0.25">
      <c r="B1222" s="86"/>
      <c r="C1222" s="47" t="s">
        <v>2140</v>
      </c>
    </row>
    <row r="1223" spans="2:3" x14ac:dyDescent="0.25">
      <c r="B1223" s="86"/>
    </row>
    <row r="1224" spans="2:3" x14ac:dyDescent="0.25">
      <c r="B1224" s="86"/>
      <c r="C1224" t="s">
        <v>2138</v>
      </c>
    </row>
    <row r="1225" spans="2:3" x14ac:dyDescent="0.25">
      <c r="B1225" s="86"/>
      <c r="C1225" s="47" t="s">
        <v>2141</v>
      </c>
    </row>
    <row r="1226" spans="2:3" x14ac:dyDescent="0.25">
      <c r="B1226" s="86"/>
      <c r="C1226" s="47" t="s">
        <v>2139</v>
      </c>
    </row>
    <row r="1227" spans="2:3" x14ac:dyDescent="0.25">
      <c r="B1227" s="86"/>
      <c r="C1227" s="47" t="s">
        <v>2140</v>
      </c>
    </row>
    <row r="1228" spans="2:3" x14ac:dyDescent="0.25">
      <c r="B1228" s="86"/>
    </row>
    <row r="1229" spans="2:3" x14ac:dyDescent="0.25">
      <c r="B1229" s="86"/>
      <c r="C1229" t="s">
        <v>1484</v>
      </c>
    </row>
    <row r="1230" spans="2:3" x14ac:dyDescent="0.25">
      <c r="B1230" s="86"/>
    </row>
    <row r="1231" spans="2:3" x14ac:dyDescent="0.25">
      <c r="B1231" s="86"/>
      <c r="C1231" s="17" t="s">
        <v>2754</v>
      </c>
    </row>
    <row r="1232" spans="2:3" ht="30" x14ac:dyDescent="0.25">
      <c r="B1232" s="86"/>
      <c r="C1232" s="47" t="s">
        <v>1801</v>
      </c>
    </row>
    <row r="1233" spans="2:3" x14ac:dyDescent="0.25">
      <c r="B1233" s="86"/>
    </row>
    <row r="1234" spans="2:3" x14ac:dyDescent="0.25">
      <c r="B1234" s="86"/>
      <c r="C1234" t="s">
        <v>1694</v>
      </c>
    </row>
    <row r="1235" spans="2:3" x14ac:dyDescent="0.25">
      <c r="B1235" s="86"/>
      <c r="C1235" t="s">
        <v>1695</v>
      </c>
    </row>
    <row r="1236" spans="2:3" x14ac:dyDescent="0.25">
      <c r="B1236" s="86"/>
      <c r="C1236" s="32" t="s">
        <v>1857</v>
      </c>
    </row>
    <row r="1237" spans="2:3" x14ac:dyDescent="0.25">
      <c r="B1237" s="86"/>
      <c r="C1237" s="32" t="s">
        <v>1858</v>
      </c>
    </row>
    <row r="1238" spans="2:3" x14ac:dyDescent="0.25">
      <c r="B1238" s="86"/>
      <c r="C1238" t="s">
        <v>1696</v>
      </c>
    </row>
    <row r="1239" spans="2:3" x14ac:dyDescent="0.25">
      <c r="B1239" s="86"/>
    </row>
    <row r="1240" spans="2:3" x14ac:dyDescent="0.25">
      <c r="B1240" s="86"/>
    </row>
    <row r="1241" spans="2:3" ht="18.75" x14ac:dyDescent="0.3">
      <c r="B1241" s="86"/>
      <c r="C1241" s="18" t="s">
        <v>2007</v>
      </c>
    </row>
    <row r="1242" spans="2:3" x14ac:dyDescent="0.25">
      <c r="B1242" s="86"/>
    </row>
    <row r="1243" spans="2:3" x14ac:dyDescent="0.25">
      <c r="B1243" s="86"/>
      <c r="C1243" s="17" t="s">
        <v>2008</v>
      </c>
    </row>
    <row r="1244" spans="2:3" x14ac:dyDescent="0.25">
      <c r="B1244" s="86"/>
      <c r="C1244" s="17" t="s">
        <v>2009</v>
      </c>
    </row>
    <row r="1245" spans="2:3" ht="45" x14ac:dyDescent="0.25">
      <c r="B1245" s="86"/>
      <c r="C1245" s="139" t="s">
        <v>1487</v>
      </c>
    </row>
    <row r="1246" spans="2:3" ht="30" x14ac:dyDescent="0.25">
      <c r="B1246" s="86"/>
      <c r="C1246" s="47" t="s">
        <v>1488</v>
      </c>
    </row>
    <row r="1247" spans="2:3" x14ac:dyDescent="0.25">
      <c r="B1247" s="86"/>
      <c r="C1247" t="s">
        <v>1489</v>
      </c>
    </row>
    <row r="1248" spans="2:3" x14ac:dyDescent="0.25">
      <c r="B1248" s="86"/>
      <c r="C1248" t="s">
        <v>1490</v>
      </c>
    </row>
    <row r="1249" spans="2:7" ht="30" x14ac:dyDescent="0.25">
      <c r="B1249" s="86"/>
      <c r="C1249" s="47" t="s">
        <v>1491</v>
      </c>
    </row>
    <row r="1250" spans="2:7" x14ac:dyDescent="0.25">
      <c r="B1250" s="86"/>
    </row>
    <row r="1251" spans="2:7" x14ac:dyDescent="0.25">
      <c r="B1251" s="86"/>
      <c r="C1251" s="17" t="s">
        <v>2010</v>
      </c>
      <c r="E1251" s="42" t="s">
        <v>1498</v>
      </c>
      <c r="F1251" s="42"/>
      <c r="G1251" s="42"/>
    </row>
    <row r="1252" spans="2:7" ht="30" x14ac:dyDescent="0.25">
      <c r="B1252" s="86"/>
      <c r="C1252" s="47" t="s">
        <v>1492</v>
      </c>
      <c r="E1252" s="140" t="s">
        <v>1501</v>
      </c>
      <c r="F1252" s="140" t="s">
        <v>246</v>
      </c>
      <c r="G1252" s="140" t="s">
        <v>1500</v>
      </c>
    </row>
    <row r="1253" spans="2:7" x14ac:dyDescent="0.25">
      <c r="B1253" s="86"/>
      <c r="E1253" s="525" t="s">
        <v>248</v>
      </c>
      <c r="F1253" s="526" t="s">
        <v>249</v>
      </c>
      <c r="G1253" s="526" t="s">
        <v>1499</v>
      </c>
    </row>
    <row r="1254" spans="2:7" x14ac:dyDescent="0.25">
      <c r="B1254" s="86"/>
      <c r="C1254" t="s">
        <v>1493</v>
      </c>
      <c r="E1254" s="525"/>
      <c r="F1254" s="527"/>
      <c r="G1254" s="527"/>
    </row>
    <row r="1255" spans="2:7" ht="30" x14ac:dyDescent="0.25">
      <c r="B1255" s="86"/>
      <c r="C1255" s="47" t="s">
        <v>2385</v>
      </c>
      <c r="E1255" s="525"/>
      <c r="F1255" s="527"/>
      <c r="G1255" s="527"/>
    </row>
    <row r="1256" spans="2:7" x14ac:dyDescent="0.25">
      <c r="B1256" s="86"/>
      <c r="E1256" s="57" t="s">
        <v>251</v>
      </c>
      <c r="F1256" s="58" t="s">
        <v>252</v>
      </c>
      <c r="G1256" s="58" t="s">
        <v>1502</v>
      </c>
    </row>
    <row r="1257" spans="2:7" x14ac:dyDescent="0.25">
      <c r="B1257" s="86"/>
      <c r="C1257" t="s">
        <v>1497</v>
      </c>
      <c r="E1257" s="525" t="s">
        <v>254</v>
      </c>
      <c r="F1257" s="528" t="s">
        <v>255</v>
      </c>
      <c r="G1257" s="526" t="s">
        <v>1503</v>
      </c>
    </row>
    <row r="1258" spans="2:7" ht="30" x14ac:dyDescent="0.25">
      <c r="B1258" s="86"/>
      <c r="C1258" s="47" t="s">
        <v>1496</v>
      </c>
      <c r="E1258" s="525"/>
      <c r="F1258" s="528"/>
      <c r="G1258" s="527"/>
    </row>
    <row r="1259" spans="2:7" x14ac:dyDescent="0.25">
      <c r="B1259" s="86"/>
      <c r="E1259" s="525"/>
      <c r="F1259" s="528"/>
      <c r="G1259" s="527"/>
    </row>
    <row r="1260" spans="2:7" x14ac:dyDescent="0.25">
      <c r="B1260" s="86"/>
      <c r="C1260" t="s">
        <v>1514</v>
      </c>
      <c r="E1260" s="525"/>
      <c r="F1260" s="528"/>
      <c r="G1260" s="527"/>
    </row>
    <row r="1261" spans="2:7" x14ac:dyDescent="0.25">
      <c r="B1261" s="86"/>
      <c r="E1261" s="525"/>
      <c r="F1261" s="528"/>
      <c r="G1261" s="527"/>
    </row>
    <row r="1262" spans="2:7" x14ac:dyDescent="0.25">
      <c r="B1262" s="86"/>
      <c r="C1262" s="17" t="s">
        <v>1494</v>
      </c>
      <c r="E1262" s="525"/>
      <c r="F1262" s="528"/>
      <c r="G1262" s="527"/>
    </row>
    <row r="1263" spans="2:7" x14ac:dyDescent="0.25">
      <c r="B1263" s="86"/>
      <c r="C1263" t="s">
        <v>1495</v>
      </c>
      <c r="E1263" s="525" t="s">
        <v>257</v>
      </c>
      <c r="F1263" s="526" t="s">
        <v>258</v>
      </c>
      <c r="G1263" s="526" t="s">
        <v>1504</v>
      </c>
    </row>
    <row r="1264" spans="2:7" x14ac:dyDescent="0.25">
      <c r="B1264" s="86"/>
      <c r="E1264" s="525"/>
      <c r="F1264" s="526"/>
      <c r="G1264" s="526"/>
    </row>
    <row r="1265" spans="2:7" ht="15" customHeight="1" x14ac:dyDescent="0.25">
      <c r="B1265" s="86"/>
      <c r="E1265" s="525"/>
      <c r="F1265" s="526"/>
      <c r="G1265" s="526"/>
    </row>
    <row r="1266" spans="2:7" x14ac:dyDescent="0.25">
      <c r="B1266" s="86"/>
      <c r="E1266" s="525"/>
      <c r="F1266" s="526"/>
      <c r="G1266" s="526"/>
    </row>
    <row r="1267" spans="2:7" x14ac:dyDescent="0.25">
      <c r="B1267" s="86"/>
      <c r="E1267" s="525" t="s">
        <v>262</v>
      </c>
      <c r="F1267" s="528" t="s">
        <v>263</v>
      </c>
      <c r="G1267" s="526" t="s">
        <v>1505</v>
      </c>
    </row>
    <row r="1268" spans="2:7" x14ac:dyDescent="0.25">
      <c r="B1268" s="86"/>
      <c r="E1268" s="525"/>
      <c r="F1268" s="528"/>
      <c r="G1268" s="526"/>
    </row>
    <row r="1269" spans="2:7" x14ac:dyDescent="0.25">
      <c r="B1269" s="86"/>
      <c r="E1269" s="525" t="s">
        <v>265</v>
      </c>
      <c r="F1269" s="528" t="s">
        <v>266</v>
      </c>
      <c r="G1269" s="526" t="s">
        <v>1506</v>
      </c>
    </row>
    <row r="1270" spans="2:7" x14ac:dyDescent="0.25">
      <c r="B1270" s="86"/>
      <c r="E1270" s="525"/>
      <c r="F1270" s="528"/>
      <c r="G1270" s="526"/>
    </row>
    <row r="1271" spans="2:7" ht="15" customHeight="1" x14ac:dyDescent="0.25">
      <c r="B1271" s="86"/>
      <c r="E1271" s="525"/>
      <c r="F1271" s="528"/>
      <c r="G1271" s="526"/>
    </row>
    <row r="1272" spans="2:7" ht="15" customHeight="1" x14ac:dyDescent="0.25">
      <c r="B1272" s="86"/>
      <c r="E1272" s="525"/>
      <c r="F1272" s="528"/>
      <c r="G1272" s="526"/>
    </row>
    <row r="1273" spans="2:7" x14ac:dyDescent="0.25">
      <c r="B1273" s="86"/>
      <c r="E1273" s="57" t="s">
        <v>268</v>
      </c>
      <c r="F1273" s="59">
        <v>12.5</v>
      </c>
      <c r="G1273" s="58" t="s">
        <v>1507</v>
      </c>
    </row>
    <row r="1274" spans="2:7" x14ac:dyDescent="0.25">
      <c r="B1274" s="86"/>
      <c r="E1274" s="525" t="s">
        <v>270</v>
      </c>
      <c r="F1274" s="532">
        <v>8</v>
      </c>
      <c r="G1274" s="526" t="s">
        <v>1508</v>
      </c>
    </row>
    <row r="1275" spans="2:7" ht="15" customHeight="1" x14ac:dyDescent="0.25">
      <c r="B1275" s="86"/>
      <c r="E1275" s="525"/>
      <c r="F1275" s="532"/>
      <c r="G1275" s="526"/>
    </row>
    <row r="1276" spans="2:7" x14ac:dyDescent="0.25">
      <c r="B1276" s="86"/>
      <c r="E1276" s="525"/>
      <c r="F1276" s="532"/>
      <c r="G1276" s="526"/>
    </row>
    <row r="1277" spans="2:7" ht="15" customHeight="1" x14ac:dyDescent="0.25">
      <c r="B1277" s="86"/>
      <c r="E1277" s="525"/>
      <c r="F1277" s="532"/>
      <c r="G1277" s="526"/>
    </row>
    <row r="1278" spans="2:7" x14ac:dyDescent="0.25">
      <c r="B1278" s="86"/>
      <c r="E1278" s="57" t="s">
        <v>272</v>
      </c>
      <c r="F1278" s="49" t="s">
        <v>273</v>
      </c>
      <c r="G1278" s="58" t="s">
        <v>274</v>
      </c>
    </row>
    <row r="1279" spans="2:7" x14ac:dyDescent="0.25">
      <c r="B1279" s="86"/>
    </row>
    <row r="1280" spans="2:7" x14ac:dyDescent="0.25">
      <c r="B1280" s="86"/>
      <c r="E1280" s="42" t="s">
        <v>1513</v>
      </c>
    </row>
    <row r="1281" spans="2:7" x14ac:dyDescent="0.25">
      <c r="B1281" s="86"/>
      <c r="E1281" s="140" t="s">
        <v>1501</v>
      </c>
      <c r="F1281" s="140" t="s">
        <v>246</v>
      </c>
      <c r="G1281" s="140" t="s">
        <v>1500</v>
      </c>
    </row>
    <row r="1282" spans="2:7" ht="15" customHeight="1" x14ac:dyDescent="0.25">
      <c r="B1282" s="86"/>
      <c r="E1282" s="525" t="s">
        <v>276</v>
      </c>
      <c r="F1282" s="527" t="s">
        <v>277</v>
      </c>
      <c r="G1282" s="526" t="s">
        <v>1509</v>
      </c>
    </row>
    <row r="1283" spans="2:7" x14ac:dyDescent="0.25">
      <c r="B1283" s="86"/>
      <c r="E1283" s="525"/>
      <c r="F1283" s="527"/>
      <c r="G1283" s="526"/>
    </row>
    <row r="1284" spans="2:7" x14ac:dyDescent="0.25">
      <c r="B1284" s="86"/>
      <c r="E1284" s="57" t="s">
        <v>279</v>
      </c>
      <c r="F1284" s="48" t="s">
        <v>280</v>
      </c>
      <c r="G1284" s="58" t="s">
        <v>1510</v>
      </c>
    </row>
    <row r="1285" spans="2:7" x14ac:dyDescent="0.25">
      <c r="B1285" s="86"/>
      <c r="E1285" s="525" t="s">
        <v>1511</v>
      </c>
      <c r="F1285" s="531" t="s">
        <v>282</v>
      </c>
      <c r="G1285" s="527" t="s">
        <v>1512</v>
      </c>
    </row>
    <row r="1286" spans="2:7" x14ac:dyDescent="0.25">
      <c r="B1286" s="86"/>
      <c r="E1286" s="525"/>
      <c r="F1286" s="531"/>
      <c r="G1286" s="527"/>
    </row>
    <row r="1287" spans="2:7" x14ac:dyDescent="0.25">
      <c r="B1287" s="86"/>
      <c r="E1287" s="525" t="s">
        <v>284</v>
      </c>
      <c r="F1287" s="531" t="s">
        <v>285</v>
      </c>
      <c r="G1287" s="526" t="s">
        <v>286</v>
      </c>
    </row>
    <row r="1288" spans="2:7" x14ac:dyDescent="0.25">
      <c r="B1288" s="86"/>
      <c r="E1288" s="525"/>
      <c r="F1288" s="531"/>
      <c r="G1288" s="526"/>
    </row>
    <row r="1289" spans="2:7" x14ac:dyDescent="0.25">
      <c r="B1289" s="86"/>
      <c r="E1289" s="525" t="s">
        <v>287</v>
      </c>
      <c r="F1289" s="526" t="s">
        <v>288</v>
      </c>
      <c r="G1289" s="526" t="s">
        <v>289</v>
      </c>
    </row>
    <row r="1290" spans="2:7" x14ac:dyDescent="0.25">
      <c r="B1290" s="86"/>
      <c r="E1290" s="525"/>
      <c r="F1290" s="526"/>
      <c r="G1290" s="526"/>
    </row>
    <row r="1291" spans="2:7" x14ac:dyDescent="0.25">
      <c r="B1291" s="86"/>
      <c r="E1291" s="525" t="s">
        <v>290</v>
      </c>
      <c r="F1291" s="526" t="s">
        <v>291</v>
      </c>
      <c r="G1291" s="526" t="s">
        <v>292</v>
      </c>
    </row>
    <row r="1292" spans="2:7" x14ac:dyDescent="0.25">
      <c r="B1292" s="86"/>
      <c r="E1292" s="525"/>
      <c r="F1292" s="526"/>
      <c r="G1292" s="527"/>
    </row>
    <row r="1293" spans="2:7" x14ac:dyDescent="0.25">
      <c r="B1293" s="86"/>
      <c r="E1293" s="525"/>
      <c r="F1293" s="526"/>
      <c r="G1293" s="527"/>
    </row>
    <row r="1294" spans="2:7" x14ac:dyDescent="0.25">
      <c r="B1294" s="86"/>
      <c r="E1294" s="525"/>
      <c r="F1294" s="526"/>
      <c r="G1294" s="527"/>
    </row>
    <row r="1295" spans="2:7" ht="15" customHeight="1" x14ac:dyDescent="0.25">
      <c r="B1295" s="86"/>
      <c r="E1295" s="525" t="s">
        <v>293</v>
      </c>
      <c r="F1295" s="527" t="s">
        <v>294</v>
      </c>
      <c r="G1295" s="526" t="s">
        <v>295</v>
      </c>
    </row>
    <row r="1296" spans="2:7" x14ac:dyDescent="0.25">
      <c r="B1296" s="86"/>
      <c r="E1296" s="525"/>
      <c r="F1296" s="527"/>
      <c r="G1296" s="526"/>
    </row>
    <row r="1297" spans="2:7" x14ac:dyDescent="0.25">
      <c r="B1297" s="86"/>
      <c r="E1297" s="57" t="s">
        <v>296</v>
      </c>
      <c r="F1297" s="48" t="s">
        <v>297</v>
      </c>
      <c r="G1297" s="42"/>
    </row>
    <row r="1298" spans="2:7" x14ac:dyDescent="0.25">
      <c r="B1298" s="86"/>
    </row>
    <row r="1299" spans="2:7" ht="15" customHeight="1" x14ac:dyDescent="0.25">
      <c r="B1299" s="86"/>
      <c r="C1299" s="17" t="s">
        <v>2011</v>
      </c>
    </row>
    <row r="1300" spans="2:7" ht="30" customHeight="1" x14ac:dyDescent="0.25">
      <c r="B1300" s="86"/>
      <c r="C1300" s="47" t="s">
        <v>1515</v>
      </c>
    </row>
    <row r="1301" spans="2:7" x14ac:dyDescent="0.25">
      <c r="B1301" s="86"/>
    </row>
    <row r="1302" spans="2:7" x14ac:dyDescent="0.25">
      <c r="B1302" s="86"/>
      <c r="C1302" s="17" t="s">
        <v>2086</v>
      </c>
    </row>
    <row r="1303" spans="2:7" ht="30" x14ac:dyDescent="0.25">
      <c r="B1303" s="86"/>
      <c r="C1303" s="47" t="s">
        <v>1516</v>
      </c>
    </row>
    <row r="1304" spans="2:7" x14ac:dyDescent="0.25">
      <c r="B1304" s="86"/>
      <c r="C1304" t="s">
        <v>1517</v>
      </c>
    </row>
    <row r="1305" spans="2:7" ht="15" customHeight="1" x14ac:dyDescent="0.25">
      <c r="B1305" s="86"/>
      <c r="C1305" t="s">
        <v>1518</v>
      </c>
    </row>
    <row r="1306" spans="2:7" x14ac:dyDescent="0.25">
      <c r="B1306" s="86"/>
      <c r="C1306" t="s">
        <v>1519</v>
      </c>
    </row>
    <row r="1307" spans="2:7" x14ac:dyDescent="0.25">
      <c r="B1307" s="86"/>
      <c r="C1307" t="s">
        <v>1520</v>
      </c>
    </row>
    <row r="1308" spans="2:7" x14ac:dyDescent="0.25">
      <c r="B1308" s="86"/>
      <c r="C1308" t="s">
        <v>1521</v>
      </c>
    </row>
    <row r="1309" spans="2:7" x14ac:dyDescent="0.25">
      <c r="B1309" s="86"/>
    </row>
    <row r="1310" spans="2:7" x14ac:dyDescent="0.25">
      <c r="B1310" s="86"/>
      <c r="C1310" t="s">
        <v>1522</v>
      </c>
    </row>
    <row r="1311" spans="2:7" x14ac:dyDescent="0.25">
      <c r="B1311" s="86"/>
      <c r="C1311" t="s">
        <v>1523</v>
      </c>
    </row>
    <row r="1312" spans="2:7" x14ac:dyDescent="0.25">
      <c r="B1312" s="86"/>
      <c r="C1312" t="s">
        <v>1524</v>
      </c>
    </row>
    <row r="1313" spans="2:3" x14ac:dyDescent="0.25">
      <c r="B1313" s="86"/>
      <c r="C1313" t="s">
        <v>1525</v>
      </c>
    </row>
    <row r="1314" spans="2:3" x14ac:dyDescent="0.25">
      <c r="B1314" s="86"/>
    </row>
    <row r="1315" spans="2:3" x14ac:dyDescent="0.25">
      <c r="B1315" s="86"/>
      <c r="C1315" s="17" t="s">
        <v>1976</v>
      </c>
    </row>
    <row r="1316" spans="2:3" ht="30" x14ac:dyDescent="0.25">
      <c r="B1316" s="86"/>
      <c r="C1316" s="47" t="s">
        <v>1526</v>
      </c>
    </row>
    <row r="1317" spans="2:3" ht="30" x14ac:dyDescent="0.25">
      <c r="B1317" s="86"/>
      <c r="C1317" s="47" t="s">
        <v>1527</v>
      </c>
    </row>
    <row r="1318" spans="2:3" x14ac:dyDescent="0.25">
      <c r="B1318" s="86"/>
    </row>
    <row r="1319" spans="2:3" x14ac:dyDescent="0.25">
      <c r="B1319" s="86"/>
      <c r="C1319" t="s">
        <v>1522</v>
      </c>
    </row>
    <row r="1320" spans="2:3" ht="30" x14ac:dyDescent="0.25">
      <c r="B1320" s="86"/>
      <c r="C1320" s="47" t="s">
        <v>1529</v>
      </c>
    </row>
    <row r="1321" spans="2:3" x14ac:dyDescent="0.25">
      <c r="B1321" s="86"/>
      <c r="C1321" t="s">
        <v>1532</v>
      </c>
    </row>
    <row r="1322" spans="2:3" x14ac:dyDescent="0.25">
      <c r="B1322" s="86"/>
    </row>
    <row r="1323" spans="2:3" x14ac:dyDescent="0.25">
      <c r="B1323" s="86"/>
      <c r="C1323" s="17" t="s">
        <v>1977</v>
      </c>
    </row>
    <row r="1324" spans="2:3" ht="60" x14ac:dyDescent="0.25">
      <c r="B1324" s="86"/>
      <c r="C1324" s="283" t="s">
        <v>2406</v>
      </c>
    </row>
    <row r="1325" spans="2:3" ht="30" x14ac:dyDescent="0.25">
      <c r="B1325" s="86"/>
      <c r="C1325" s="283" t="s">
        <v>2407</v>
      </c>
    </row>
    <row r="1326" spans="2:3" x14ac:dyDescent="0.25">
      <c r="B1326" s="86"/>
      <c r="C1326" s="99"/>
    </row>
    <row r="1327" spans="2:3" x14ac:dyDescent="0.25">
      <c r="B1327" s="86"/>
      <c r="C1327" s="157" t="s">
        <v>1697</v>
      </c>
    </row>
    <row r="1328" spans="2:3" ht="15" customHeight="1" x14ac:dyDescent="0.25">
      <c r="B1328" s="86"/>
      <c r="C1328" s="283" t="s">
        <v>2408</v>
      </c>
    </row>
    <row r="1329" spans="2:3" x14ac:dyDescent="0.25">
      <c r="B1329" s="86"/>
      <c r="C1329" s="283" t="s">
        <v>2409</v>
      </c>
    </row>
    <row r="1330" spans="2:3" x14ac:dyDescent="0.25">
      <c r="B1330" s="86"/>
      <c r="C1330" s="283" t="s">
        <v>2410</v>
      </c>
    </row>
    <row r="1331" spans="2:3" x14ac:dyDescent="0.25">
      <c r="B1331" s="86"/>
      <c r="C1331" s="283" t="s">
        <v>2411</v>
      </c>
    </row>
    <row r="1332" spans="2:3" x14ac:dyDescent="0.25">
      <c r="B1332" s="86"/>
      <c r="C1332" s="283" t="s">
        <v>2412</v>
      </c>
    </row>
    <row r="1333" spans="2:3" x14ac:dyDescent="0.25">
      <c r="B1333" s="86"/>
      <c r="C1333" s="284" t="s">
        <v>2413</v>
      </c>
    </row>
    <row r="1334" spans="2:3" x14ac:dyDescent="0.25">
      <c r="B1334" s="86"/>
    </row>
    <row r="1335" spans="2:3" x14ac:dyDescent="0.25">
      <c r="B1335" s="86"/>
      <c r="C1335" s="17" t="s">
        <v>2162</v>
      </c>
    </row>
    <row r="1336" spans="2:3" ht="30" x14ac:dyDescent="0.25">
      <c r="B1336" s="86"/>
      <c r="C1336" s="47" t="s">
        <v>1530</v>
      </c>
    </row>
    <row r="1337" spans="2:3" x14ac:dyDescent="0.25">
      <c r="B1337" s="86"/>
      <c r="C1337" t="s">
        <v>1531</v>
      </c>
    </row>
    <row r="1338" spans="2:3" x14ac:dyDescent="0.25">
      <c r="B1338" s="86"/>
    </row>
    <row r="1339" spans="2:3" x14ac:dyDescent="0.25">
      <c r="B1339" s="86"/>
      <c r="C1339" t="s">
        <v>1522</v>
      </c>
    </row>
    <row r="1340" spans="2:3" x14ac:dyDescent="0.25">
      <c r="B1340" s="86"/>
      <c r="C1340" t="s">
        <v>1523</v>
      </c>
    </row>
    <row r="1341" spans="2:3" ht="30" customHeight="1" x14ac:dyDescent="0.25">
      <c r="B1341" s="86"/>
      <c r="C1341" s="47" t="s">
        <v>1534</v>
      </c>
    </row>
    <row r="1342" spans="2:3" x14ac:dyDescent="0.25">
      <c r="B1342" s="86"/>
      <c r="C1342" t="s">
        <v>1533</v>
      </c>
    </row>
    <row r="1343" spans="2:3" x14ac:dyDescent="0.25">
      <c r="B1343" s="86"/>
    </row>
    <row r="1344" spans="2:3" x14ac:dyDescent="0.25">
      <c r="B1344" s="86"/>
      <c r="C1344" s="17" t="s">
        <v>2012</v>
      </c>
    </row>
    <row r="1345" spans="2:3" ht="30" x14ac:dyDescent="0.25">
      <c r="B1345" s="86"/>
      <c r="C1345" s="47" t="s">
        <v>1535</v>
      </c>
    </row>
    <row r="1346" spans="2:3" x14ac:dyDescent="0.25">
      <c r="B1346" s="86"/>
    </row>
    <row r="1347" spans="2:3" x14ac:dyDescent="0.25">
      <c r="B1347" s="86"/>
      <c r="C1347" t="s">
        <v>1522</v>
      </c>
    </row>
    <row r="1348" spans="2:3" x14ac:dyDescent="0.25">
      <c r="B1348" s="86"/>
      <c r="C1348" t="s">
        <v>1523</v>
      </c>
    </row>
    <row r="1349" spans="2:3" ht="30" x14ac:dyDescent="0.25">
      <c r="B1349" s="86"/>
      <c r="C1349" s="47" t="s">
        <v>1536</v>
      </c>
    </row>
    <row r="1350" spans="2:3" x14ac:dyDescent="0.25">
      <c r="B1350" s="86"/>
      <c r="C1350" t="s">
        <v>1537</v>
      </c>
    </row>
    <row r="1351" spans="2:3" x14ac:dyDescent="0.25">
      <c r="B1351" s="86"/>
      <c r="C1351" t="s">
        <v>1538</v>
      </c>
    </row>
    <row r="1352" spans="2:3" x14ac:dyDescent="0.25">
      <c r="B1352" s="86"/>
      <c r="C1352" t="s">
        <v>1539</v>
      </c>
    </row>
    <row r="1353" spans="2:3" x14ac:dyDescent="0.25">
      <c r="B1353" s="86"/>
    </row>
    <row r="1354" spans="2:3" x14ac:dyDescent="0.25">
      <c r="B1354" s="86"/>
      <c r="C1354" s="17" t="s">
        <v>2013</v>
      </c>
    </row>
    <row r="1355" spans="2:3" ht="30" x14ac:dyDescent="0.25">
      <c r="B1355" s="86"/>
      <c r="C1355" s="165" t="s">
        <v>1802</v>
      </c>
    </row>
    <row r="1356" spans="2:3" x14ac:dyDescent="0.25">
      <c r="B1356" s="86"/>
      <c r="C1356" s="99"/>
    </row>
    <row r="1357" spans="2:3" x14ac:dyDescent="0.25">
      <c r="B1357" s="86"/>
      <c r="C1357" s="221" t="s">
        <v>1860</v>
      </c>
    </row>
    <row r="1358" spans="2:3" x14ac:dyDescent="0.25">
      <c r="B1358" s="86"/>
      <c r="C1358" s="157" t="s">
        <v>1698</v>
      </c>
    </row>
    <row r="1359" spans="2:3" x14ac:dyDescent="0.25">
      <c r="B1359" s="86"/>
      <c r="C1359" s="157" t="s">
        <v>1699</v>
      </c>
    </row>
    <row r="1360" spans="2:3" x14ac:dyDescent="0.25">
      <c r="B1360" s="86"/>
      <c r="C1360" s="157" t="s">
        <v>1700</v>
      </c>
    </row>
    <row r="1361" spans="2:3" x14ac:dyDescent="0.25">
      <c r="B1361" s="86"/>
      <c r="C1361" s="157" t="s">
        <v>1701</v>
      </c>
    </row>
    <row r="1362" spans="2:3" x14ac:dyDescent="0.25">
      <c r="B1362" s="86"/>
      <c r="C1362" s="157" t="s">
        <v>1702</v>
      </c>
    </row>
    <row r="1363" spans="2:3" x14ac:dyDescent="0.25">
      <c r="B1363" s="86"/>
      <c r="C1363" s="157"/>
    </row>
    <row r="1364" spans="2:3" x14ac:dyDescent="0.25">
      <c r="B1364" s="86"/>
      <c r="C1364" s="146" t="s">
        <v>2084</v>
      </c>
    </row>
    <row r="1365" spans="2:3" x14ac:dyDescent="0.25">
      <c r="B1365" s="86"/>
    </row>
    <row r="1366" spans="2:3" x14ac:dyDescent="0.25">
      <c r="B1366" s="86"/>
      <c r="C1366" s="17" t="s">
        <v>2283</v>
      </c>
    </row>
    <row r="1367" spans="2:3" ht="30" customHeight="1" x14ac:dyDescent="0.25">
      <c r="B1367" s="86"/>
      <c r="C1367" s="47" t="s">
        <v>2282</v>
      </c>
    </row>
    <row r="1368" spans="2:3" x14ac:dyDescent="0.25">
      <c r="B1368" s="86"/>
      <c r="C1368" t="s">
        <v>1541</v>
      </c>
    </row>
    <row r="1369" spans="2:3" x14ac:dyDescent="0.25">
      <c r="B1369" s="86"/>
      <c r="C1369" t="s">
        <v>1542</v>
      </c>
    </row>
    <row r="1370" spans="2:3" x14ac:dyDescent="0.25">
      <c r="B1370" s="86"/>
    </row>
    <row r="1371" spans="2:3" x14ac:dyDescent="0.25">
      <c r="B1371" s="86"/>
      <c r="C1371" t="s">
        <v>1638</v>
      </c>
    </row>
    <row r="1372" spans="2:3" ht="45" x14ac:dyDescent="0.25">
      <c r="B1372" s="86"/>
      <c r="C1372" s="47" t="s">
        <v>2281</v>
      </c>
    </row>
    <row r="1373" spans="2:3" x14ac:dyDescent="0.25">
      <c r="B1373" s="86"/>
    </row>
    <row r="1374" spans="2:3" x14ac:dyDescent="0.25">
      <c r="B1374" s="86"/>
      <c r="C1374" t="s">
        <v>1522</v>
      </c>
    </row>
    <row r="1375" spans="2:3" x14ac:dyDescent="0.25">
      <c r="B1375" s="86"/>
      <c r="C1375" t="s">
        <v>1543</v>
      </c>
    </row>
    <row r="1376" spans="2:3" x14ac:dyDescent="0.25">
      <c r="B1376" s="86"/>
      <c r="C1376" s="34" t="s">
        <v>1544</v>
      </c>
    </row>
    <row r="1377" spans="2:3" x14ac:dyDescent="0.25">
      <c r="B1377" s="86"/>
      <c r="C1377" s="34" t="s">
        <v>1545</v>
      </c>
    </row>
    <row r="1378" spans="2:3" x14ac:dyDescent="0.25">
      <c r="B1378" s="86"/>
      <c r="C1378" t="s">
        <v>1546</v>
      </c>
    </row>
    <row r="1379" spans="2:3" x14ac:dyDescent="0.25">
      <c r="B1379" s="86"/>
      <c r="C1379" t="s">
        <v>1547</v>
      </c>
    </row>
    <row r="1380" spans="2:3" x14ac:dyDescent="0.25">
      <c r="B1380" s="86"/>
      <c r="C1380" t="s">
        <v>1533</v>
      </c>
    </row>
    <row r="1381" spans="2:3" x14ac:dyDescent="0.25">
      <c r="B1381" s="86"/>
    </row>
    <row r="1382" spans="2:3" x14ac:dyDescent="0.25">
      <c r="B1382" s="86"/>
      <c r="C1382" t="s">
        <v>1549</v>
      </c>
    </row>
    <row r="1383" spans="2:3" x14ac:dyDescent="0.25">
      <c r="B1383" s="86"/>
      <c r="C1383" t="s">
        <v>1550</v>
      </c>
    </row>
    <row r="1384" spans="2:3" x14ac:dyDescent="0.25">
      <c r="B1384" s="86"/>
      <c r="C1384" t="s">
        <v>1551</v>
      </c>
    </row>
    <row r="1385" spans="2:3" x14ac:dyDescent="0.25">
      <c r="B1385" s="86"/>
      <c r="C1385" t="s">
        <v>2206</v>
      </c>
    </row>
    <row r="1386" spans="2:3" x14ac:dyDescent="0.25">
      <c r="B1386" s="86"/>
    </row>
    <row r="1387" spans="2:3" x14ac:dyDescent="0.25">
      <c r="B1387" s="86"/>
      <c r="C1387" t="s">
        <v>1552</v>
      </c>
    </row>
    <row r="1388" spans="2:3" ht="30" x14ac:dyDescent="0.25">
      <c r="B1388" s="86"/>
      <c r="C1388" s="47" t="s">
        <v>1553</v>
      </c>
    </row>
    <row r="1389" spans="2:3" x14ac:dyDescent="0.25">
      <c r="B1389" s="86"/>
    </row>
    <row r="1390" spans="2:3" x14ac:dyDescent="0.25">
      <c r="B1390" s="86"/>
      <c r="C1390" t="s">
        <v>1554</v>
      </c>
    </row>
    <row r="1391" spans="2:3" x14ac:dyDescent="0.25">
      <c r="B1391" s="86"/>
      <c r="C1391" t="s">
        <v>1555</v>
      </c>
    </row>
    <row r="1392" spans="2:3" x14ac:dyDescent="0.25">
      <c r="B1392" s="86"/>
      <c r="C1392" t="s">
        <v>1556</v>
      </c>
    </row>
    <row r="1393" spans="2:3" x14ac:dyDescent="0.25">
      <c r="B1393" s="86"/>
      <c r="C1393" t="s">
        <v>1557</v>
      </c>
    </row>
    <row r="1394" spans="2:3" x14ac:dyDescent="0.25">
      <c r="B1394" s="86"/>
      <c r="C1394" t="s">
        <v>2210</v>
      </c>
    </row>
    <row r="1395" spans="2:3" x14ac:dyDescent="0.25">
      <c r="B1395" s="86"/>
      <c r="C1395" t="s">
        <v>1558</v>
      </c>
    </row>
    <row r="1396" spans="2:3" x14ac:dyDescent="0.25">
      <c r="B1396" s="86"/>
      <c r="C1396" t="s">
        <v>2211</v>
      </c>
    </row>
    <row r="1397" spans="2:3" x14ac:dyDescent="0.25">
      <c r="B1397" s="86"/>
      <c r="C1397" t="s">
        <v>2212</v>
      </c>
    </row>
    <row r="1398" spans="2:3" x14ac:dyDescent="0.25">
      <c r="B1398" s="86"/>
    </row>
    <row r="1399" spans="2:3" x14ac:dyDescent="0.25">
      <c r="B1399" s="86"/>
      <c r="C1399" t="s">
        <v>1559</v>
      </c>
    </row>
  </sheetData>
  <mergeCells count="45">
    <mergeCell ref="E1:H3"/>
    <mergeCell ref="E1257:E1262"/>
    <mergeCell ref="B6:B405"/>
    <mergeCell ref="E1263:E1266"/>
    <mergeCell ref="F1263:F1266"/>
    <mergeCell ref="G1263:G1266"/>
    <mergeCell ref="C541:C558"/>
    <mergeCell ref="C530:C532"/>
    <mergeCell ref="C533:C540"/>
    <mergeCell ref="C578:C580"/>
    <mergeCell ref="C581:C588"/>
    <mergeCell ref="C589:C606"/>
    <mergeCell ref="D778:E778"/>
    <mergeCell ref="E1295:E1296"/>
    <mergeCell ref="F1295:F1296"/>
    <mergeCell ref="G1295:G1296"/>
    <mergeCell ref="E1282:E1283"/>
    <mergeCell ref="F1282:F1283"/>
    <mergeCell ref="G1282:G1283"/>
    <mergeCell ref="E1291:E1294"/>
    <mergeCell ref="F1291:F1294"/>
    <mergeCell ref="G1291:G1294"/>
    <mergeCell ref="E1287:E1288"/>
    <mergeCell ref="F1287:F1288"/>
    <mergeCell ref="G1287:G1288"/>
    <mergeCell ref="E1289:E1290"/>
    <mergeCell ref="F1289:F1290"/>
    <mergeCell ref="F1285:F1286"/>
    <mergeCell ref="G1285:G1286"/>
    <mergeCell ref="G1289:G1290"/>
    <mergeCell ref="E1285:E1286"/>
    <mergeCell ref="F1257:F1262"/>
    <mergeCell ref="G1257:G1262"/>
    <mergeCell ref="E1253:E1255"/>
    <mergeCell ref="F1253:F1255"/>
    <mergeCell ref="E1267:E1268"/>
    <mergeCell ref="F1267:F1268"/>
    <mergeCell ref="G1267:G1268"/>
    <mergeCell ref="E1269:E1272"/>
    <mergeCell ref="F1269:F1272"/>
    <mergeCell ref="G1269:G1272"/>
    <mergeCell ref="G1253:G1255"/>
    <mergeCell ref="E1274:E1277"/>
    <mergeCell ref="F1274:F1277"/>
    <mergeCell ref="G1274:G1277"/>
  </mergeCells>
  <hyperlinks>
    <hyperlink ref="C995" location="General!E775" display="Informacje techniczne" xr:uid="{00000000-0004-0000-0500-000000000000}"/>
    <hyperlink ref="F1257" r:id="rId1" xr:uid="{00000000-0004-0000-0500-000001000000}"/>
    <hyperlink ref="F1267" r:id="rId2" xr:uid="{00000000-0004-0000-0500-000002000000}"/>
    <hyperlink ref="F1269" r:id="rId3" xr:uid="{00000000-0004-0000-0500-000003000000}"/>
    <hyperlink ref="C212" r:id="rId4" xr:uid="{00000000-0004-0000-0500-000004000000}"/>
    <hyperlink ref="C213" r:id="rId5" xr:uid="{00000000-0004-0000-0500-000005000000}"/>
    <hyperlink ref="C1364" r:id="rId6" xr:uid="{7F36B0B5-2AB9-4AD1-B038-4B5547D5CBEB}"/>
    <hyperlink ref="C909" r:id="rId7" display="Wizualizacja" xr:uid="{A61E779B-2D67-4EA9-8B78-820AA313E407}"/>
  </hyperlinks>
  <pageMargins left="0.7" right="0.7" top="0.75" bottom="0.75" header="0.3" footer="0.3"/>
  <pageSetup paperSize="9" orientation="portrait" horizontalDpi="300" verticalDpi="300"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0E748FA-A44D-4CFA-A3CA-065195A2175A}">
  <ds:schemaRefs>
    <ds:schemaRef ds:uri="http://schemas.microsoft.com/sharepoint/v3/contenttype/forms"/>
  </ds:schemaRefs>
</ds:datastoreItem>
</file>

<file path=customXml/itemProps2.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customXml/itemProps3.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PL EN</vt:lpstr>
      <vt:lpstr>All Standard</vt:lpstr>
      <vt:lpstr>Kampanie LAST</vt:lpstr>
      <vt:lpstr>Zasady kompozycji adresów</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2025-07-22T05:56:01Z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